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codeName="ThisWorkbook" autoCompressPictures="0"/>
  <xr:revisionPtr revIDLastSave="0" documentId="13_ncr:1_{65A0A168-D827-4B5A-9D94-E4BDE7639AEF}" xr6:coauthVersionLast="47" xr6:coauthVersionMax="47" xr10:uidLastSave="{00000000-0000-0000-0000-000000000000}"/>
  <bookViews>
    <workbookView xWindow="-120" yWindow="-120" windowWidth="20730" windowHeight="11040" tabRatio="788" xr2:uid="{00000000-000D-0000-FFFF-FFFF00000000}"/>
  </bookViews>
  <sheets>
    <sheet name="カレンダー" sheetId="14" r:id="rId1"/>
  </sheets>
  <definedNames>
    <definedName name="Calendar10Month">カレンダー!$C$127</definedName>
    <definedName name="Calendar10MonthOption">MATCH(Calendar10Month,月,0)</definedName>
    <definedName name="Calendar10Year">カレンダー!$B$127</definedName>
    <definedName name="Calendar11Month">カレンダー!$C$141</definedName>
    <definedName name="Calendar11MonthOption">MATCH(Calendar11Month,月,0)</definedName>
    <definedName name="Calendar11Year">カレンダー!$B$141</definedName>
    <definedName name="Calendar12Month">カレンダー!$C$155</definedName>
    <definedName name="Calendar12MonthOption">MATCH(Calendar12Month,月,0)</definedName>
    <definedName name="Calendar12Year">カレンダー!$B$155</definedName>
    <definedName name="Calendar1Month">カレンダー!$C$1</definedName>
    <definedName name="Calendar1MonthOption">MATCH(Calendar1Month,月,0)</definedName>
    <definedName name="Calendar1Year">カレンダー!$B$1</definedName>
    <definedName name="Calendar2Month">カレンダー!$C$15</definedName>
    <definedName name="Calendar2MonthOption">MATCH(Calendar2Month,月,0)</definedName>
    <definedName name="Calendar2Year">カレンダー!$B$15</definedName>
    <definedName name="Calendar3Month">カレンダー!$C$29</definedName>
    <definedName name="Calendar3MonthOption">MATCH(Calendar3Month,月,0)</definedName>
    <definedName name="Calendar3Year">カレンダー!$B$29</definedName>
    <definedName name="Calendar4Month">カレンダー!$C$43</definedName>
    <definedName name="Calendar4MonthOption">MATCH(Calendar4Month,月,0)</definedName>
    <definedName name="Calendar4Year">カレンダー!$B$43</definedName>
    <definedName name="Calendar5Month">カレンダー!$C$57</definedName>
    <definedName name="Calendar5MonthOption">MATCH(Calendar5Month,月,0)</definedName>
    <definedName name="Calendar5Year">カレンダー!$B$57</definedName>
    <definedName name="Calendar6Month">カレンダー!$C$71</definedName>
    <definedName name="Calendar6MonthOption">MATCH(Calendar6Month,月,0)</definedName>
    <definedName name="Calendar6Year">カレンダー!$B$71</definedName>
    <definedName name="Calendar7Month">カレンダー!$C$85</definedName>
    <definedName name="Calendar7MonthOption">MATCH(Calendar7Month,月,0)</definedName>
    <definedName name="Calendar7Year">カレンダー!$B$85</definedName>
    <definedName name="Calendar8Month">カレンダー!$C$99</definedName>
    <definedName name="Calendar8MonthOption">MATCH(Calendar8Month,月,0)</definedName>
    <definedName name="Calendar8Year">カレンダー!$B$99</definedName>
    <definedName name="Calendar9Month">カレンダー!$C$113</definedName>
    <definedName name="Calendar9MonthOption">MATCH(Calendar9Month,月,0)</definedName>
    <definedName name="Calendar9Year">カレンダー!$B$113</definedName>
    <definedName name="ColumnTitleRegion1..H12.1">カレンダー!$B$2</definedName>
    <definedName name="ColumnTitleRegion10..H54.1">カレンダー!$I$44</definedName>
    <definedName name="ColumnTitleRegion11..C56.1">カレンダー!$I$44</definedName>
    <definedName name="ColumnTitleRegion12..D56.1">カレンダー!$D$55</definedName>
    <definedName name="ColumnTitleRegion13..H68.1">カレンダー!$B$58</definedName>
    <definedName name="ColumnTitleRegion14..C70.1">カレンダー!$B$58</definedName>
    <definedName name="ColumnTitleRegion15..D70.1">カレンダー!$D$69</definedName>
    <definedName name="ColumnTitleRegion16..H82.1">カレンダー!$B$72</definedName>
    <definedName name="ColumnTitleRegion17..C84.1">カレンダー!$B$72</definedName>
    <definedName name="ColumnTitleRegion18..D84.1">カレンダー!$D$83</definedName>
    <definedName name="ColumnTitleRegion19..H96.1">カレンダー!$B$86</definedName>
    <definedName name="ColumnTitleRegion2..C14.1">カレンダー!$B$2</definedName>
    <definedName name="ColumnTitleRegion20..C98.1">カレンダー!$B$86</definedName>
    <definedName name="ColumnTitleRegion21..D98.1">カレンダー!$D$97</definedName>
    <definedName name="ColumnTitleRegion22..H110.1">カレンダー!$B$100</definedName>
    <definedName name="ColumnTitleRegion23..C112.1">カレンダー!$B$100</definedName>
    <definedName name="ColumnTitleRegion24..D112.1">カレンダー!$D$111</definedName>
    <definedName name="ColumnTitleRegion25..H124.1">カレンダー!$B$114</definedName>
    <definedName name="ColumnTitleRegion26..C126.1">カレンダー!$B$114</definedName>
    <definedName name="ColumnTitleRegion27..D126.1">カレンダー!$D$125</definedName>
    <definedName name="ColumnTitleRegion28..H138.1">カレンダー!$B$128</definedName>
    <definedName name="ColumnTitleRegion29..C140.1">カレンダー!$B$128</definedName>
    <definedName name="ColumnTitleRegion3..D14.1">カレンダー!$D$13</definedName>
    <definedName name="ColumnTitleRegion30..D140.1">カレンダー!$D$139</definedName>
    <definedName name="ColumnTitleRegion31..H152.1">カレンダー!$B$142</definedName>
    <definedName name="ColumnTitleRegion32..C154.1">カレンダー!$B$142</definedName>
    <definedName name="ColumnTitleRegion33..D154.1">カレンダー!$D$153</definedName>
    <definedName name="ColumnTitleRegion34..H166.1">カレンダー!$B$156</definedName>
    <definedName name="ColumnTitleRegion35..C168.1">カレンダー!$B$156</definedName>
    <definedName name="ColumnTitleRegion36..D168.1">カレンダー!$D$167</definedName>
    <definedName name="ColumnTitleRegion4..H26.1">カレンダー!$I$16</definedName>
    <definedName name="ColumnTitleRegion5..C28.1">カレンダー!$I$16</definedName>
    <definedName name="ColumnTitleRegion6..D28.1">カレンダー!$D$27</definedName>
    <definedName name="ColumnTitleRegion7..H40.1">カレンダー!$I$30</definedName>
    <definedName name="ColumnTitleRegion8..C42.1">カレンダー!$I$30</definedName>
    <definedName name="ColumnTitleRegion9..D42.1">カレンダー!$D$41</definedName>
    <definedName name="Days">{0,1,2,3,4,5,6}</definedName>
    <definedName name="_xlnm.Print_Area" localSheetId="0">カレンダー!$B$1:$I$168</definedName>
    <definedName name="WeekdayOption">MATCH(WeekStart,曜日,0)+10</definedName>
    <definedName name="WeekStart">カレンダー!$B$2</definedName>
    <definedName name="WeekStartValue">IF(WeekStart="月曜日",2,1)</definedName>
    <definedName name="月">{"1月","2月","3月","4月","5月","6月","7月","8月","9月","10月","11月","12月"}</definedName>
    <definedName name="曜日">{"月曜日","火曜日","水曜日","木曜日","金曜日","土曜日","日曜日"}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7" i="14" l="1"/>
  <c r="B67" i="14" a="1"/>
  <c r="B65" i="14" a="1"/>
  <c r="B63" i="14" a="1"/>
  <c r="B61" i="14" a="1"/>
  <c r="B53" i="14" a="1"/>
  <c r="H53" i="14" s="1"/>
  <c r="B51" i="14" a="1"/>
  <c r="H51" i="14" s="1"/>
  <c r="B49" i="14" a="1"/>
  <c r="H49" i="14" s="1"/>
  <c r="B39" i="14" a="1"/>
  <c r="H39" i="14" s="1"/>
  <c r="B37" i="14" a="1"/>
  <c r="H37" i="14" s="1"/>
  <c r="B35" i="14" a="1"/>
  <c r="H35" i="14" s="1"/>
  <c r="B33" i="14" a="1"/>
  <c r="H33" i="14" s="1"/>
  <c r="B31" i="14" a="1"/>
  <c r="H31" i="14" s="1"/>
  <c r="B25" i="14" a="1"/>
  <c r="H25" i="14" s="1"/>
  <c r="B23" i="14" a="1"/>
  <c r="H23" i="14" s="1"/>
  <c r="B21" i="14" a="1"/>
  <c r="H21" i="14" s="1"/>
  <c r="B19" i="14" a="1"/>
  <c r="H19" i="14" s="1"/>
  <c r="B17" i="14" a="1"/>
  <c r="H17" i="14" s="1"/>
  <c r="B3" i="14" a="1"/>
  <c r="B3" i="14" s="1"/>
  <c r="C15" i="14"/>
  <c r="H61" i="14" l="1"/>
  <c r="H63" i="14"/>
  <c r="H65" i="14"/>
  <c r="H67" i="14"/>
  <c r="E67" i="14"/>
  <c r="B61" i="14"/>
  <c r="F61" i="14"/>
  <c r="B63" i="14"/>
  <c r="F63" i="14"/>
  <c r="B65" i="14"/>
  <c r="F65" i="14"/>
  <c r="B67" i="14"/>
  <c r="F67" i="14"/>
  <c r="E63" i="14"/>
  <c r="G61" i="14"/>
  <c r="G63" i="14"/>
  <c r="C65" i="14"/>
  <c r="G65" i="14"/>
  <c r="C67" i="14"/>
  <c r="G67" i="14"/>
  <c r="E61" i="14"/>
  <c r="E65" i="14"/>
  <c r="C61" i="14"/>
  <c r="C63" i="14"/>
  <c r="D61" i="14"/>
  <c r="D63" i="14"/>
  <c r="D65" i="14"/>
  <c r="D67" i="14"/>
  <c r="E49" i="14"/>
  <c r="E51" i="14"/>
  <c r="E53" i="14"/>
  <c r="B49" i="14"/>
  <c r="F49" i="14"/>
  <c r="B51" i="14"/>
  <c r="F51" i="14"/>
  <c r="B53" i="14"/>
  <c r="F53" i="14"/>
  <c r="C49" i="14"/>
  <c r="G49" i="14"/>
  <c r="C51" i="14"/>
  <c r="G51" i="14"/>
  <c r="C53" i="14"/>
  <c r="G53" i="14"/>
  <c r="D49" i="14"/>
  <c r="D51" i="14"/>
  <c r="D53" i="14"/>
  <c r="E35" i="14"/>
  <c r="E33" i="14"/>
  <c r="E37" i="14"/>
  <c r="E39" i="14"/>
  <c r="B31" i="14"/>
  <c r="F31" i="14"/>
  <c r="F33" i="14"/>
  <c r="F35" i="14"/>
  <c r="F37" i="14"/>
  <c r="F39" i="14"/>
  <c r="C31" i="14"/>
  <c r="G31" i="14"/>
  <c r="C33" i="14"/>
  <c r="G33" i="14"/>
  <c r="C35" i="14"/>
  <c r="G35" i="14"/>
  <c r="C37" i="14"/>
  <c r="G37" i="14"/>
  <c r="C39" i="14"/>
  <c r="G39" i="14"/>
  <c r="E31" i="14"/>
  <c r="B33" i="14"/>
  <c r="B35" i="14"/>
  <c r="B37" i="14"/>
  <c r="B39" i="14"/>
  <c r="D31" i="14"/>
  <c r="D33" i="14"/>
  <c r="D35" i="14"/>
  <c r="D37" i="14"/>
  <c r="D39" i="14"/>
  <c r="E19" i="14"/>
  <c r="E21" i="14"/>
  <c r="B17" i="14"/>
  <c r="B19" i="14"/>
  <c r="B21" i="14"/>
  <c r="B23" i="14"/>
  <c r="F23" i="14"/>
  <c r="F25" i="14"/>
  <c r="C17" i="14"/>
  <c r="G17" i="14"/>
  <c r="C19" i="14"/>
  <c r="G19" i="14"/>
  <c r="C21" i="14"/>
  <c r="G21" i="14"/>
  <c r="C23" i="14"/>
  <c r="G23" i="14"/>
  <c r="C25" i="14"/>
  <c r="G25" i="14"/>
  <c r="E17" i="14"/>
  <c r="E23" i="14"/>
  <c r="E25" i="14"/>
  <c r="F17" i="14"/>
  <c r="F19" i="14"/>
  <c r="F21" i="14"/>
  <c r="B25" i="14"/>
  <c r="D17" i="14"/>
  <c r="D19" i="14"/>
  <c r="D21" i="14"/>
  <c r="D23" i="14"/>
  <c r="D25" i="14"/>
  <c r="H3" i="14"/>
  <c r="E3" i="14"/>
  <c r="D3" i="14"/>
  <c r="G3" i="14"/>
  <c r="C3" i="14"/>
  <c r="F3" i="14"/>
  <c r="C29" i="14"/>
  <c r="H2" i="14" l="1"/>
  <c r="C2" i="14"/>
  <c r="D2" i="14"/>
  <c r="F2" i="14"/>
  <c r="E2" i="14"/>
  <c r="I16" i="14"/>
  <c r="B27" i="14" a="1"/>
  <c r="C27" i="14" s="1"/>
  <c r="G2" i="14"/>
  <c r="C43" i="14"/>
  <c r="B43" i="14" l="1"/>
  <c r="C57" i="14" s="1"/>
  <c r="B27" i="14"/>
  <c r="B41" i="14" a="1"/>
  <c r="C41" i="14" s="1"/>
  <c r="K16" i="14" l="1"/>
  <c r="D16" i="14"/>
  <c r="L16" i="14"/>
  <c r="E16" i="14"/>
  <c r="N16" i="14"/>
  <c r="G16" i="14"/>
  <c r="J16" i="14"/>
  <c r="C16" i="14"/>
  <c r="O16" i="14"/>
  <c r="H16" i="14"/>
  <c r="M16" i="14"/>
  <c r="F16" i="14"/>
  <c r="N30" i="14"/>
  <c r="G30" i="14"/>
  <c r="B55" i="14" a="1"/>
  <c r="C55" i="14" s="1"/>
  <c r="B41" i="14"/>
  <c r="I30" i="14"/>
  <c r="C71" i="14"/>
  <c r="B45" i="14" a="1"/>
  <c r="G45" i="14" s="1"/>
  <c r="B47" i="14" a="1"/>
  <c r="B47" i="14" s="1"/>
  <c r="N44" i="14" l="1"/>
  <c r="G44" i="14"/>
  <c r="J30" i="14"/>
  <c r="C30" i="14"/>
  <c r="O30" i="14"/>
  <c r="H30" i="14"/>
  <c r="L30" i="14"/>
  <c r="E30" i="14"/>
  <c r="K30" i="14"/>
  <c r="D30" i="14"/>
  <c r="M30" i="14"/>
  <c r="F30" i="14"/>
  <c r="B55" i="14"/>
  <c r="C45" i="14"/>
  <c r="G47" i="14"/>
  <c r="F47" i="14"/>
  <c r="H47" i="14"/>
  <c r="D47" i="14"/>
  <c r="B71" i="14"/>
  <c r="B45" i="14"/>
  <c r="I44" i="14" s="1"/>
  <c r="F45" i="14"/>
  <c r="H45" i="14"/>
  <c r="E45" i="14"/>
  <c r="E47" i="14"/>
  <c r="D45" i="14"/>
  <c r="C47" i="14"/>
  <c r="B69" i="14" a="1"/>
  <c r="C69" i="14" s="1"/>
  <c r="B59" i="14" a="1"/>
  <c r="B59" i="14" s="1"/>
  <c r="B58" i="14" s="1"/>
  <c r="J44" i="14" l="1"/>
  <c r="C44" i="14"/>
  <c r="L44" i="14"/>
  <c r="E44" i="14"/>
  <c r="K44" i="14"/>
  <c r="D44" i="14"/>
  <c r="O44" i="14"/>
  <c r="H44" i="14"/>
  <c r="M44" i="14"/>
  <c r="F44" i="14"/>
  <c r="C85" i="14"/>
  <c r="B79" i="14" a="1"/>
  <c r="B75" i="14" a="1"/>
  <c r="B75" i="14" s="1"/>
  <c r="B83" i="14" a="1"/>
  <c r="B81" i="14" a="1"/>
  <c r="E81" i="14" s="1"/>
  <c r="B73" i="14" a="1"/>
  <c r="B85" i="14"/>
  <c r="B77" i="14" a="1"/>
  <c r="C77" i="14" s="1"/>
  <c r="B69" i="14"/>
  <c r="H59" i="14"/>
  <c r="H58" i="14" s="1"/>
  <c r="F59" i="14"/>
  <c r="F58" i="14" s="1"/>
  <c r="E59" i="14"/>
  <c r="E58" i="14" s="1"/>
  <c r="C59" i="14"/>
  <c r="C58" i="14" s="1"/>
  <c r="G59" i="14"/>
  <c r="G58" i="14" s="1"/>
  <c r="D59" i="14"/>
  <c r="D58" i="14" s="1"/>
  <c r="C99" i="14" l="1"/>
  <c r="B79" i="14"/>
  <c r="F79" i="14"/>
  <c r="E79" i="14"/>
  <c r="H79" i="14"/>
  <c r="C79" i="14"/>
  <c r="G79" i="14"/>
  <c r="D79" i="14"/>
  <c r="C75" i="14"/>
  <c r="E75" i="14"/>
  <c r="D75" i="14"/>
  <c r="H75" i="14"/>
  <c r="F75" i="14"/>
  <c r="B97" i="14" a="1"/>
  <c r="C97" i="14" s="1"/>
  <c r="G75" i="14"/>
  <c r="C81" i="14"/>
  <c r="B81" i="14"/>
  <c r="F81" i="14"/>
  <c r="B91" i="14" a="1"/>
  <c r="D91" i="14" s="1"/>
  <c r="H81" i="14"/>
  <c r="B93" i="14" a="1"/>
  <c r="H93" i="14" s="1"/>
  <c r="G81" i="14"/>
  <c r="D81" i="14"/>
  <c r="B83" i="14"/>
  <c r="C83" i="14"/>
  <c r="C73" i="14"/>
  <c r="C72" i="14" s="1"/>
  <c r="B73" i="14"/>
  <c r="B72" i="14" s="1"/>
  <c r="B89" i="14" a="1"/>
  <c r="B87" i="14" a="1"/>
  <c r="E73" i="14"/>
  <c r="E72" i="14" s="1"/>
  <c r="B99" i="14"/>
  <c r="B95" i="14" a="1"/>
  <c r="H95" i="14" s="1"/>
  <c r="H73" i="14"/>
  <c r="H72" i="14" s="1"/>
  <c r="F73" i="14"/>
  <c r="F72" i="14" s="1"/>
  <c r="G73" i="14"/>
  <c r="G72" i="14" s="1"/>
  <c r="D73" i="14"/>
  <c r="D72" i="14" s="1"/>
  <c r="E77" i="14"/>
  <c r="H77" i="14"/>
  <c r="F77" i="14"/>
  <c r="G77" i="14"/>
  <c r="D77" i="14"/>
  <c r="B77" i="14"/>
  <c r="C113" i="14" l="1"/>
  <c r="B91" i="14"/>
  <c r="B97" i="14"/>
  <c r="B101" i="14" a="1"/>
  <c r="H101" i="14" s="1"/>
  <c r="H100" i="14" s="1"/>
  <c r="F91" i="14"/>
  <c r="B111" i="14" a="1"/>
  <c r="B111" i="14" s="1"/>
  <c r="G91" i="14"/>
  <c r="B105" i="14" a="1"/>
  <c r="E105" i="14" s="1"/>
  <c r="B103" i="14" a="1"/>
  <c r="B103" i="14" s="1"/>
  <c r="D93" i="14"/>
  <c r="C91" i="14"/>
  <c r="E91" i="14"/>
  <c r="H91" i="14"/>
  <c r="F93" i="14"/>
  <c r="G93" i="14"/>
  <c r="C93" i="14"/>
  <c r="B95" i="14"/>
  <c r="D95" i="14"/>
  <c r="F95" i="14"/>
  <c r="C95" i="14"/>
  <c r="B113" i="14"/>
  <c r="B109" i="14" a="1"/>
  <c r="E109" i="14" s="1"/>
  <c r="B107" i="14" a="1"/>
  <c r="B107" i="14" s="1"/>
  <c r="B93" i="14"/>
  <c r="E93" i="14"/>
  <c r="E89" i="14"/>
  <c r="G89" i="14"/>
  <c r="F89" i="14"/>
  <c r="B89" i="14"/>
  <c r="H89" i="14"/>
  <c r="D89" i="14"/>
  <c r="C89" i="14"/>
  <c r="G87" i="14"/>
  <c r="G86" i="14" s="1"/>
  <c r="E87" i="14"/>
  <c r="E86" i="14" s="1"/>
  <c r="C87" i="14"/>
  <c r="C86" i="14" s="1"/>
  <c r="B87" i="14"/>
  <c r="B86" i="14" s="1"/>
  <c r="H87" i="14"/>
  <c r="H86" i="14" s="1"/>
  <c r="D87" i="14"/>
  <c r="D86" i="14" s="1"/>
  <c r="F87" i="14"/>
  <c r="F86" i="14" s="1"/>
  <c r="E95" i="14"/>
  <c r="G95" i="14"/>
  <c r="C127" i="14" l="1"/>
  <c r="D101" i="14"/>
  <c r="D100" i="14" s="1"/>
  <c r="C101" i="14"/>
  <c r="C100" i="14" s="1"/>
  <c r="C111" i="14"/>
  <c r="D103" i="14"/>
  <c r="G101" i="14"/>
  <c r="G100" i="14" s="1"/>
  <c r="B119" i="14" a="1"/>
  <c r="C119" i="14" s="1"/>
  <c r="F101" i="14"/>
  <c r="F100" i="14" s="1"/>
  <c r="E101" i="14"/>
  <c r="E100" i="14" s="1"/>
  <c r="C103" i="14"/>
  <c r="B101" i="14"/>
  <c r="B100" i="14" s="1"/>
  <c r="B115" i="14" a="1"/>
  <c r="F115" i="14" s="1"/>
  <c r="F114" i="14" s="1"/>
  <c r="C105" i="14"/>
  <c r="B123" i="14" a="1"/>
  <c r="G123" i="14" s="1"/>
  <c r="B105" i="14"/>
  <c r="G105" i="14"/>
  <c r="H105" i="14"/>
  <c r="H103" i="14"/>
  <c r="E103" i="14"/>
  <c r="G103" i="14"/>
  <c r="F103" i="14"/>
  <c r="B121" i="14" a="1"/>
  <c r="E121" i="14" s="1"/>
  <c r="D105" i="14"/>
  <c r="F105" i="14"/>
  <c r="B125" i="14" a="1"/>
  <c r="B125" i="14" s="1"/>
  <c r="B127" i="14"/>
  <c r="C107" i="14"/>
  <c r="D107" i="14"/>
  <c r="B117" i="14" a="1"/>
  <c r="F117" i="14" s="1"/>
  <c r="G107" i="14"/>
  <c r="H107" i="14"/>
  <c r="H109" i="14"/>
  <c r="G109" i="14"/>
  <c r="B109" i="14"/>
  <c r="E107" i="14"/>
  <c r="D109" i="14"/>
  <c r="F109" i="14"/>
  <c r="F107" i="14"/>
  <c r="C109" i="14"/>
  <c r="C141" i="14" l="1"/>
  <c r="H119" i="14"/>
  <c r="E119" i="14"/>
  <c r="D119" i="14"/>
  <c r="G119" i="14"/>
  <c r="B119" i="14"/>
  <c r="F119" i="14"/>
  <c r="H115" i="14"/>
  <c r="H114" i="14" s="1"/>
  <c r="B133" i="14" a="1"/>
  <c r="D133" i="14" s="1"/>
  <c r="H123" i="14"/>
  <c r="C123" i="14"/>
  <c r="C115" i="14"/>
  <c r="C114" i="14" s="1"/>
  <c r="B121" i="14"/>
  <c r="E115" i="14"/>
  <c r="E114" i="14" s="1"/>
  <c r="B115" i="14"/>
  <c r="B114" i="14" s="1"/>
  <c r="D123" i="14"/>
  <c r="B129" i="14" a="1"/>
  <c r="F129" i="14" s="1"/>
  <c r="F128" i="14" s="1"/>
  <c r="B137" i="14" a="1"/>
  <c r="F137" i="14" s="1"/>
  <c r="B139" i="14" a="1"/>
  <c r="B139" i="14" s="1"/>
  <c r="B123" i="14"/>
  <c r="E123" i="14"/>
  <c r="D115" i="14"/>
  <c r="D114" i="14" s="1"/>
  <c r="G115" i="14"/>
  <c r="G114" i="14" s="1"/>
  <c r="H117" i="14"/>
  <c r="B135" i="14" a="1"/>
  <c r="C135" i="14" s="1"/>
  <c r="E117" i="14"/>
  <c r="B141" i="14"/>
  <c r="G121" i="14"/>
  <c r="D121" i="14"/>
  <c r="H121" i="14"/>
  <c r="F123" i="14"/>
  <c r="F121" i="14"/>
  <c r="C125" i="14"/>
  <c r="B131" i="14" a="1"/>
  <c r="G131" i="14" s="1"/>
  <c r="D117" i="14"/>
  <c r="C121" i="14"/>
  <c r="G117" i="14"/>
  <c r="C117" i="14"/>
  <c r="B117" i="14"/>
  <c r="C155" i="14" l="1"/>
  <c r="B133" i="14"/>
  <c r="C133" i="14"/>
  <c r="H133" i="14"/>
  <c r="E133" i="14"/>
  <c r="F133" i="14"/>
  <c r="G133" i="14"/>
  <c r="D129" i="14"/>
  <c r="D128" i="14" s="1"/>
  <c r="C129" i="14"/>
  <c r="C128" i="14" s="1"/>
  <c r="H129" i="14"/>
  <c r="H128" i="14" s="1"/>
  <c r="E129" i="14"/>
  <c r="E128" i="14" s="1"/>
  <c r="H135" i="14"/>
  <c r="G135" i="14"/>
  <c r="G137" i="14"/>
  <c r="E137" i="14"/>
  <c r="B145" i="14" a="1"/>
  <c r="F145" i="14" s="1"/>
  <c r="B137" i="14"/>
  <c r="G129" i="14"/>
  <c r="G128" i="14" s="1"/>
  <c r="H137" i="14"/>
  <c r="B129" i="14"/>
  <c r="B128" i="14" s="1"/>
  <c r="B147" i="14" a="1"/>
  <c r="B147" i="14" s="1"/>
  <c r="C139" i="14"/>
  <c r="B149" i="14" a="1"/>
  <c r="B149" i="14" s="1"/>
  <c r="D137" i="14"/>
  <c r="C137" i="14"/>
  <c r="B155" i="14"/>
  <c r="B151" i="14" a="1"/>
  <c r="F151" i="14" s="1"/>
  <c r="B135" i="14"/>
  <c r="E135" i="14"/>
  <c r="B131" i="14"/>
  <c r="B143" i="14" a="1"/>
  <c r="B143" i="14" s="1"/>
  <c r="B142" i="14" s="1"/>
  <c r="E131" i="14"/>
  <c r="F135" i="14"/>
  <c r="D135" i="14"/>
  <c r="H131" i="14"/>
  <c r="F131" i="14"/>
  <c r="D131" i="14"/>
  <c r="C131" i="14"/>
  <c r="H145" i="14" l="1"/>
  <c r="B165" i="14" a="1"/>
  <c r="C165" i="14" s="1"/>
  <c r="D145" i="14"/>
  <c r="E145" i="14"/>
  <c r="B145" i="14"/>
  <c r="G145" i="14"/>
  <c r="C145" i="14"/>
  <c r="D147" i="14"/>
  <c r="G147" i="14"/>
  <c r="H147" i="14"/>
  <c r="C147" i="14"/>
  <c r="E147" i="14"/>
  <c r="F147" i="14"/>
  <c r="B157" i="14" a="1"/>
  <c r="D157" i="14" s="1"/>
  <c r="D156" i="14" s="1"/>
  <c r="B161" i="14" a="1"/>
  <c r="B161" i="14" s="1"/>
  <c r="D143" i="14"/>
  <c r="D142" i="14" s="1"/>
  <c r="F149" i="14"/>
  <c r="B159" i="14" a="1"/>
  <c r="G159" i="14" s="1"/>
  <c r="G151" i="14"/>
  <c r="B163" i="14" a="1"/>
  <c r="F163" i="14" s="1"/>
  <c r="E143" i="14"/>
  <c r="E142" i="14" s="1"/>
  <c r="G149" i="14"/>
  <c r="D151" i="14"/>
  <c r="E149" i="14"/>
  <c r="H149" i="14"/>
  <c r="H151" i="14"/>
  <c r="H143" i="14"/>
  <c r="H142" i="14" s="1"/>
  <c r="F143" i="14"/>
  <c r="F142" i="14" s="1"/>
  <c r="C149" i="14"/>
  <c r="D149" i="14"/>
  <c r="C151" i="14"/>
  <c r="B151" i="14"/>
  <c r="C143" i="14"/>
  <c r="C142" i="14" s="1"/>
  <c r="G143" i="14"/>
  <c r="G142" i="14" s="1"/>
  <c r="E151" i="14"/>
  <c r="E165" i="14" l="1"/>
  <c r="G165" i="14"/>
  <c r="F165" i="14"/>
  <c r="B165" i="14"/>
  <c r="D165" i="14"/>
  <c r="H165" i="14"/>
  <c r="C163" i="14"/>
  <c r="C157" i="14"/>
  <c r="C156" i="14" s="1"/>
  <c r="G157" i="14"/>
  <c r="G156" i="14" s="1"/>
  <c r="H157" i="14"/>
  <c r="H156" i="14" s="1"/>
  <c r="B157" i="14"/>
  <c r="B156" i="14" s="1"/>
  <c r="H163" i="14"/>
  <c r="E157" i="14"/>
  <c r="E156" i="14" s="1"/>
  <c r="F157" i="14"/>
  <c r="F156" i="14" s="1"/>
  <c r="B163" i="14"/>
  <c r="D161" i="14"/>
  <c r="H161" i="14"/>
  <c r="E161" i="14"/>
  <c r="F161" i="14"/>
  <c r="C161" i="14"/>
  <c r="G161" i="14"/>
  <c r="C159" i="14"/>
  <c r="H159" i="14"/>
  <c r="E159" i="14"/>
  <c r="B159" i="14"/>
  <c r="F159" i="14"/>
  <c r="D159" i="14"/>
  <c r="D163" i="14"/>
  <c r="G163" i="14"/>
  <c r="E163" i="14"/>
</calcChain>
</file>

<file path=xl/sharedStrings.xml><?xml version="1.0" encoding="utf-8"?>
<sst xmlns="http://schemas.openxmlformats.org/spreadsheetml/2006/main" count="192" uniqueCount="20">
  <si>
    <t>メモ:</t>
  </si>
  <si>
    <t>日曜日</t>
  </si>
  <si>
    <t>1月</t>
    <phoneticPr fontId="1" type="noConversion"/>
  </si>
  <si>
    <t>ショートステイつしまの郷　　　　　　　　　　　　　　　　空室情報</t>
    <rPh sb="11" eb="12">
      <t>さと</t>
    </rPh>
    <rPh sb="28" eb="30">
      <t>くうしつ</t>
    </rPh>
    <rPh sb="30" eb="32">
      <t>じょうほう</t>
    </rPh>
    <phoneticPr fontId="1" type="noConversion"/>
  </si>
  <si>
    <t>〇…空きあり　　　　　　△…残りわずか　　　　　×…空きなし</t>
    <rPh sb="2" eb="3">
      <t>あ</t>
    </rPh>
    <rPh sb="14" eb="15">
      <t>ﾉｺ</t>
    </rPh>
    <rPh sb="26" eb="27">
      <t>あ</t>
    </rPh>
    <phoneticPr fontId="1" type="noConversion"/>
  </si>
  <si>
    <t>更新をお待ちください。</t>
    <rPh sb="0" eb="2">
      <t>こうしん</t>
    </rPh>
    <rPh sb="4" eb="5">
      <t>ま</t>
    </rPh>
    <phoneticPr fontId="1" type="noConversion"/>
  </si>
  <si>
    <r>
      <t>　是非ご利用ください。　ご連絡お待ちしております</t>
    </r>
    <r>
      <rPr>
        <sz val="11"/>
        <color theme="1"/>
        <rFont val="Segoe UI Symbol"/>
        <family val="2"/>
      </rPr>
      <t>😊</t>
    </r>
    <r>
      <rPr>
        <sz val="11"/>
        <color theme="1"/>
        <rFont val="Meiryo UI"/>
        <family val="2"/>
      </rPr>
      <t>　　　　　　　  　　　　　                         　　　　　　　　　　　　　　　　　　　　　　ショートステイつしまの郷　025-279-3556　      　　担当　大鷹</t>
    </r>
    <rPh sb="1" eb="3">
      <t>ぜひ</t>
    </rPh>
    <rPh sb="4" eb="6">
      <t>りよう</t>
    </rPh>
    <rPh sb="13" eb="15">
      <t>れんらく</t>
    </rPh>
    <rPh sb="16" eb="17">
      <t>ま</t>
    </rPh>
    <phoneticPr fontId="1" type="noConversion"/>
  </si>
  <si>
    <t>「×」でも予定変更されていることがありますので、お気軽にお問合せください。　　　　　　　　　　                         　　　　　　　　　ショートステイつしまの郷　025-279-3556  　           担当　大鷹</t>
    <rPh sb="5" eb="7">
      <t>よてい</t>
    </rPh>
    <rPh sb="7" eb="9">
      <t>へんこう</t>
    </rPh>
    <rPh sb="25" eb="27">
      <t>きがる</t>
    </rPh>
    <rPh sb="29" eb="31">
      <t>といあわ</t>
    </rPh>
    <rPh sb="92" eb="93">
      <t>さと</t>
    </rPh>
    <rPh sb="120" eb="122">
      <t>たんとう</t>
    </rPh>
    <rPh sb="123" eb="125">
      <t>おおたか</t>
    </rPh>
    <phoneticPr fontId="1" type="noConversion"/>
  </si>
  <si>
    <t>月曜日</t>
    <rPh sb="0" eb="1">
      <t>げつ</t>
    </rPh>
    <rPh sb="1" eb="3">
      <t>ようび</t>
    </rPh>
    <phoneticPr fontId="1" type="noConversion"/>
  </si>
  <si>
    <t>火曜日</t>
  </si>
  <si>
    <t>水曜日</t>
  </si>
  <si>
    <t>木曜日</t>
  </si>
  <si>
    <t>金曜日</t>
  </si>
  <si>
    <t>土曜日</t>
  </si>
  <si>
    <t xml:space="preserve"> 〇</t>
    <phoneticPr fontId="1" type="noConversion"/>
  </si>
  <si>
    <t xml:space="preserve"> ×</t>
    <phoneticPr fontId="1" type="noConversion"/>
  </si>
  <si>
    <t xml:space="preserve"> △</t>
    <phoneticPr fontId="1" type="noConversion"/>
  </si>
  <si>
    <t>「×」でも予定変更されていることがありますので、お気軽にお問合せください。　　　　　　　　　　                         　　　　　　　　　ショートステイつしまの郷　025-279-3556  　           担当　大鷹</t>
    <rPh sb="5" eb="7">
      <t>ﾖﾃｲ</t>
    </rPh>
    <rPh sb="7" eb="9">
      <t>ﾍﾝｺｳ</t>
    </rPh>
    <rPh sb="25" eb="27">
      <t>ｷｶﾞﾙ</t>
    </rPh>
    <rPh sb="29" eb="31">
      <t>ﾄｲｱﾜ</t>
    </rPh>
    <rPh sb="92" eb="93">
      <t>ｻﾄ</t>
    </rPh>
    <rPh sb="120" eb="122">
      <t>ﾀﾝﾄｳ</t>
    </rPh>
    <rPh sb="123" eb="125">
      <t>ｵｵﾀｶ</t>
    </rPh>
    <phoneticPr fontId="1" type="noConversion"/>
  </si>
  <si>
    <r>
      <t>　是非ご利用ください。　ご連絡お待ちしております</t>
    </r>
    <r>
      <rPr>
        <sz val="11"/>
        <color theme="1"/>
        <rFont val="Segoe UI Symbol"/>
        <family val="2"/>
      </rPr>
      <t>😊</t>
    </r>
    <r>
      <rPr>
        <sz val="11"/>
        <color theme="1"/>
        <rFont val="Meiryo UI"/>
        <family val="2"/>
      </rPr>
      <t>　　　　　　　  　　　　　                         　　　　　　　　　　　　　　　　　　　　　　ショートステイつしまの郷　025-279-3556　      　　担当　大鷹</t>
    </r>
    <rPh sb="1" eb="3">
      <t>ｾﾞﾋ</t>
    </rPh>
    <rPh sb="4" eb="6">
      <t>ﾘﾖｳ</t>
    </rPh>
    <rPh sb="13" eb="15">
      <t>ﾚﾝﾗｸ</t>
    </rPh>
    <rPh sb="16" eb="17">
      <t>ﾏ</t>
    </rPh>
    <phoneticPr fontId="1" type="noConversion"/>
  </si>
  <si>
    <t>更新をお待ちください。</t>
    <rPh sb="0" eb="2">
      <t>ｺｳｼﾝ</t>
    </rPh>
    <rPh sb="4" eb="5">
      <t>ﾏ</t>
    </rPh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</si>
</sst>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d"/>
    <numFmt numFmtId="179" formatCode="[$-F800]dddd\,\ mmmm\ dd\,\ yyyy"/>
  </numFmts>
  <fonts count="28" x14ac:knownFonts="1">
    <font>
      <sz val="1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name val="Meiryo UI"/>
      <family val="2"/>
    </font>
    <font>
      <i/>
      <sz val="11"/>
      <color theme="3" tint="-0.24994659260841701"/>
      <name val="Meiryo UI"/>
      <family val="2"/>
    </font>
    <font>
      <sz val="11"/>
      <color rgb="FF006100"/>
      <name val="Meiryo UI"/>
      <family val="2"/>
    </font>
    <font>
      <sz val="36"/>
      <color theme="4" tint="-0.24994659260841701"/>
      <name val="Meiryo UI"/>
      <family val="2"/>
    </font>
    <font>
      <b/>
      <sz val="11"/>
      <color theme="3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b/>
      <sz val="28"/>
      <color theme="0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6"/>
      <color theme="1"/>
      <name val="Meiryo UI"/>
      <family val="2"/>
    </font>
    <font>
      <sz val="10"/>
      <name val="Meiryo UI"/>
      <family val="2"/>
    </font>
    <font>
      <sz val="48"/>
      <color theme="1"/>
      <name val="Meiryo UI"/>
      <family val="2"/>
    </font>
    <font>
      <sz val="18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28"/>
      <color theme="1"/>
      <name val="Meiryo UI"/>
      <family val="2"/>
    </font>
    <font>
      <sz val="11"/>
      <color theme="1"/>
      <name val="Segoe UI Symbo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</borders>
  <cellStyleXfs count="50">
    <xf numFmtId="0" fontId="0" fillId="0" borderId="0" applyFill="0" applyBorder="0" applyProtection="0"/>
    <xf numFmtId="0" fontId="3" fillId="3" borderId="0" applyNumberFormat="0" applyBorder="0" applyAlignment="0" applyProtection="0"/>
    <xf numFmtId="0" fontId="12" fillId="0" borderId="0" applyNumberFormat="0" applyFill="0" applyProtection="0">
      <alignment horizontal="left" indent="3"/>
    </xf>
    <xf numFmtId="0" fontId="4" fillId="4" borderId="1" applyNumberFormat="0" applyAlignment="0" applyProtection="0"/>
    <xf numFmtId="0" fontId="6" fillId="5" borderId="2" applyNumberFormat="0" applyProtection="0">
      <alignment vertical="center"/>
    </xf>
    <xf numFmtId="178" fontId="21" fillId="0" borderId="9" applyFill="0" applyProtection="0">
      <alignment horizontal="left" vertical="center" wrapText="1" indent="1"/>
    </xf>
    <xf numFmtId="178" fontId="2" fillId="0" borderId="6" applyFill="0" applyProtection="0">
      <alignment horizontal="left" vertical="top" wrapText="1" indent="1"/>
    </xf>
    <xf numFmtId="178" fontId="2" fillId="0" borderId="0" applyNumberFormat="0" applyFill="0" applyProtection="0">
      <alignment horizontal="left" vertical="top" wrapText="1" indent="1"/>
    </xf>
    <xf numFmtId="178" fontId="9" fillId="0" borderId="8" applyNumberFormat="0" applyFill="0" applyProtection="0">
      <alignment horizontal="left" vertical="center" wrapText="1" indent="1"/>
    </xf>
    <xf numFmtId="0" fontId="18" fillId="6" borderId="0" applyNumberFormat="0" applyBorder="0" applyProtection="0">
      <alignment horizontal="center"/>
    </xf>
    <xf numFmtId="0" fontId="4" fillId="7" borderId="3" applyNumberFormat="0" applyProtection="0">
      <alignment horizontal="left" vertical="center" indent="1"/>
    </xf>
    <xf numFmtId="0" fontId="4" fillId="6" borderId="3" applyNumberFormat="0" applyProtection="0">
      <alignment horizontal="left" indent="1"/>
    </xf>
    <xf numFmtId="0" fontId="1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10" applyNumberFormat="0" applyFill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8" borderId="0" applyNumberFormat="0" applyBorder="0" applyAlignment="0" applyProtection="0"/>
    <xf numFmtId="0" fontId="7" fillId="9" borderId="0" applyNumberFormat="0" applyBorder="0" applyAlignment="0" applyProtection="0"/>
    <xf numFmtId="0" fontId="16" fillId="10" borderId="0" applyNumberFormat="0" applyBorder="0" applyAlignment="0" applyProtection="0"/>
    <xf numFmtId="0" fontId="14" fillId="11" borderId="12" applyNumberFormat="0" applyAlignment="0" applyProtection="0"/>
    <xf numFmtId="0" fontId="17" fillId="12" borderId="13" applyNumberFormat="0" applyAlignment="0" applyProtection="0"/>
    <xf numFmtId="0" fontId="8" fillId="12" borderId="12" applyNumberFormat="0" applyAlignment="0" applyProtection="0"/>
    <xf numFmtId="0" fontId="15" fillId="0" borderId="14" applyNumberFormat="0" applyFill="0" applyAlignment="0" applyProtection="0"/>
    <xf numFmtId="0" fontId="4" fillId="13" borderId="15" applyNumberFormat="0" applyAlignment="0" applyProtection="0"/>
    <xf numFmtId="0" fontId="20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</cellStyleXfs>
  <cellXfs count="36">
    <xf numFmtId="0" fontId="0" fillId="0" borderId="0" xfId="0"/>
    <xf numFmtId="0" fontId="0" fillId="2" borderId="0" xfId="0" applyFill="1"/>
    <xf numFmtId="0" fontId="4" fillId="7" borderId="3" xfId="10">
      <alignment horizontal="left" vertical="center" indent="1"/>
    </xf>
    <xf numFmtId="0" fontId="4" fillId="6" borderId="3" xfId="11" applyAlignment="1">
      <alignment horizontal="left" vertical="center" indent="1"/>
    </xf>
    <xf numFmtId="0" fontId="2" fillId="0" borderId="6" xfId="6" applyNumberFormat="1" applyFill="1">
      <alignment horizontal="left" vertical="top" wrapText="1" indent="1"/>
    </xf>
    <xf numFmtId="0" fontId="2" fillId="0" borderId="5" xfId="6" applyNumberFormat="1" applyFill="1" applyBorder="1">
      <alignment horizontal="left" vertical="top" wrapText="1" indent="1"/>
    </xf>
    <xf numFmtId="0" fontId="2" fillId="0" borderId="7" xfId="6" applyNumberFormat="1" applyFill="1" applyBorder="1">
      <alignment horizontal="left" vertical="top" wrapText="1" indent="1"/>
    </xf>
    <xf numFmtId="0" fontId="22" fillId="0" borderId="0" xfId="0" applyFont="1"/>
    <xf numFmtId="178" fontId="21" fillId="0" borderId="9" xfId="5" applyFill="1">
      <alignment horizontal="left" vertical="center" wrapText="1" indent="1"/>
    </xf>
    <xf numFmtId="178" fontId="21" fillId="0" borderId="4" xfId="5" applyFill="1" applyBorder="1">
      <alignment horizontal="left" vertical="center" wrapText="1" indent="1"/>
    </xf>
    <xf numFmtId="0" fontId="23" fillId="0" borderId="6" xfId="6" applyNumberFormat="1" applyFont="1" applyFill="1">
      <alignment horizontal="left" vertical="top" wrapText="1" indent="1"/>
    </xf>
    <xf numFmtId="0" fontId="25" fillId="0" borderId="6" xfId="6" applyNumberFormat="1" applyFont="1" applyFill="1">
      <alignment horizontal="left" vertical="top" wrapText="1" indent="1"/>
    </xf>
    <xf numFmtId="0" fontId="26" fillId="0" borderId="0" xfId="9" applyFont="1" applyFill="1">
      <alignment horizontal="center"/>
    </xf>
    <xf numFmtId="0" fontId="0" fillId="0" borderId="0" xfId="0" applyFill="1"/>
    <xf numFmtId="0" fontId="2" fillId="0" borderId="11" xfId="6" applyNumberFormat="1" applyFill="1" applyBorder="1">
      <alignment horizontal="left" vertical="top" wrapText="1" indent="1"/>
    </xf>
    <xf numFmtId="0" fontId="2" fillId="0" borderId="0" xfId="7" applyNumberFormat="1" applyFill="1" applyAlignment="1">
      <alignment vertical="top" wrapText="1"/>
    </xf>
    <xf numFmtId="0" fontId="4" fillId="0" borderId="3" xfId="10" applyFill="1">
      <alignment horizontal="left" vertical="center" indent="1"/>
    </xf>
    <xf numFmtId="0" fontId="4" fillId="0" borderId="3" xfId="11" applyFill="1" applyAlignment="1">
      <alignment horizontal="left" vertical="center" indent="1"/>
    </xf>
    <xf numFmtId="0" fontId="18" fillId="0" borderId="0" xfId="9" applyFill="1">
      <alignment horizontal="center"/>
    </xf>
    <xf numFmtId="0" fontId="2" fillId="0" borderId="0" xfId="7" applyNumberFormat="1" applyFill="1">
      <alignment horizontal="left" vertical="top" wrapText="1" indent="1"/>
    </xf>
    <xf numFmtId="0" fontId="23" fillId="0" borderId="6" xfId="6" applyNumberFormat="1" applyFont="1" applyFill="1" applyAlignment="1">
      <alignment horizontal="center" vertical="top" wrapText="1"/>
    </xf>
    <xf numFmtId="178" fontId="21" fillId="35" borderId="9" xfId="5" applyFill="1">
      <alignment horizontal="left" vertical="center" wrapText="1" indent="1"/>
    </xf>
    <xf numFmtId="178" fontId="21" fillId="35" borderId="4" xfId="5" applyFill="1" applyBorder="1">
      <alignment horizontal="left" vertical="center" wrapText="1" indent="1"/>
    </xf>
    <xf numFmtId="0" fontId="23" fillId="35" borderId="6" xfId="6" applyNumberFormat="1" applyFont="1" applyFill="1">
      <alignment horizontal="left" vertical="top" wrapText="1" indent="1"/>
    </xf>
    <xf numFmtId="0" fontId="12" fillId="0" borderId="0" xfId="2">
      <alignment horizontal="left" indent="3"/>
    </xf>
    <xf numFmtId="0" fontId="12" fillId="0" borderId="0" xfId="2" applyFill="1">
      <alignment horizontal="left" indent="3"/>
    </xf>
    <xf numFmtId="179" fontId="0" fillId="0" borderId="8" xfId="8" applyNumberFormat="1" applyFont="1" applyFill="1">
      <alignment horizontal="left" vertical="center" wrapText="1" indent="1"/>
    </xf>
    <xf numFmtId="179" fontId="9" fillId="0" borderId="8" xfId="8" applyNumberFormat="1" applyFill="1">
      <alignment horizontal="left" vertical="center" wrapText="1" indent="1"/>
    </xf>
    <xf numFmtId="0" fontId="24" fillId="2" borderId="0" xfId="0" applyFont="1" applyFill="1" applyAlignment="1">
      <alignment horizontal="center" wrapText="1"/>
    </xf>
    <xf numFmtId="0" fontId="24" fillId="0" borderId="0" xfId="0" applyFont="1" applyFill="1" applyAlignment="1">
      <alignment horizontal="center" wrapText="1"/>
    </xf>
    <xf numFmtId="0" fontId="2" fillId="0" borderId="5" xfId="7" applyNumberFormat="1" applyFill="1" applyBorder="1" applyAlignment="1">
      <alignment horizontal="center" vertical="top" wrapText="1"/>
    </xf>
    <xf numFmtId="0" fontId="2" fillId="0" borderId="0" xfId="7" applyNumberFormat="1" applyFill="1" applyAlignment="1">
      <alignment horizontal="center" vertical="top" wrapText="1"/>
    </xf>
    <xf numFmtId="0" fontId="2" fillId="0" borderId="0" xfId="7" applyNumberFormat="1">
      <alignment horizontal="left" vertical="top" wrapText="1" indent="1"/>
    </xf>
    <xf numFmtId="0" fontId="2" fillId="0" borderId="0" xfId="7" applyNumberFormat="1" applyFill="1">
      <alignment horizontal="left" vertical="top" wrapText="1" indent="1"/>
    </xf>
    <xf numFmtId="179" fontId="0" fillId="0" borderId="16" xfId="8" applyNumberFormat="1" applyFont="1" applyFill="1" applyBorder="1">
      <alignment horizontal="left" vertical="center" wrapText="1" indent="1"/>
    </xf>
    <xf numFmtId="179" fontId="0" fillId="0" borderId="17" xfId="8" applyNumberFormat="1" applyFont="1" applyFill="1" applyBorder="1">
      <alignment horizontal="left" vertical="center" wrapText="1" indent="1"/>
    </xf>
  </cellXfs>
  <cellStyles count="50">
    <cellStyle name="1 日の詳細" xfId="6" xr:uid="{00000000-0005-0000-0000-000004000000}"/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9" builtinId="15" customBuiltin="1"/>
    <cellStyle name="チェック セル" xfId="27" builtinId="23" customBuiltin="1"/>
    <cellStyle name="どちらでもない" xfId="22" builtinId="28" customBuiltin="1"/>
    <cellStyle name="パーセント" xfId="19" builtinId="5" customBuiltin="1"/>
    <cellStyle name="メモ" xfId="7" builtinId="10" customBuiltin="1"/>
    <cellStyle name="メモ見出し" xfId="8" xr:uid="{00000000-0005-0000-0000-00000D000000}"/>
    <cellStyle name="リンク セル" xfId="26" builtinId="24" customBuiltin="1"/>
    <cellStyle name="悪い" xfId="21" builtinId="27" customBuiltin="1"/>
    <cellStyle name="計算" xfId="25" builtinId="22" customBuiltin="1"/>
    <cellStyle name="警告文" xfId="28" builtinId="11" customBuiltin="1"/>
    <cellStyle name="桁区切り" xfId="16" builtinId="6" customBuiltin="1"/>
    <cellStyle name="桁区切り [0.00]" xfId="15" builtinId="3" customBuiltin="1"/>
    <cellStyle name="見出し 1" xfId="2" builtinId="16" customBuiltin="1"/>
    <cellStyle name="見出し 2" xfId="10" builtinId="17" customBuiltin="1"/>
    <cellStyle name="見出し 3" xfId="11" builtinId="18" customBuiltin="1"/>
    <cellStyle name="見出し 4" xfId="12" builtinId="19" customBuiltin="1"/>
    <cellStyle name="集計" xfId="14" builtinId="25" customBuiltin="1"/>
    <cellStyle name="出力" xfId="24" builtinId="21" customBuiltin="1"/>
    <cellStyle name="説明文" xfId="13" builtinId="53" customBuiltin="1"/>
    <cellStyle name="通貨" xfId="18" builtinId="7" customBuiltin="1"/>
    <cellStyle name="通貨 [0.00]" xfId="17" builtinId="4" customBuiltin="1"/>
    <cellStyle name="日" xfId="5" xr:uid="{00000000-0005-0000-0000-000003000000}"/>
    <cellStyle name="入力" xfId="23" builtinId="20" customBuiltin="1"/>
    <cellStyle name="標準" xfId="0" builtinId="0" customBuiltin="1"/>
    <cellStyle name="良い" xfId="20" builtinId="26" customBuiltin="1"/>
  </cellStyles>
  <dxfs count="19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26</xdr:row>
      <xdr:rowOff>28575</xdr:rowOff>
    </xdr:from>
    <xdr:to>
      <xdr:col>1</xdr:col>
      <xdr:colOff>1476375</xdr:colOff>
      <xdr:row>28</xdr:row>
      <xdr:rowOff>209550</xdr:rowOff>
    </xdr:to>
    <xdr:pic>
      <xdr:nvPicPr>
        <xdr:cNvPr id="32" name="図 31" descr="つるし雛のイラスト">
          <a:extLst>
            <a:ext uri="{FF2B5EF4-FFF2-40B4-BE49-F238E27FC236}">
              <a16:creationId xmlns:a16="http://schemas.microsoft.com/office/drawing/2014/main" id="{73B58805-D678-40D8-B9FF-79F060795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0396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1257300</xdr:colOff>
      <xdr:row>13</xdr:row>
      <xdr:rowOff>590550</xdr:rowOff>
    </xdr:from>
    <xdr:to>
      <xdr:col>3</xdr:col>
      <xdr:colOff>628650</xdr:colOff>
      <xdr:row>14</xdr:row>
      <xdr:rowOff>676275</xdr:rowOff>
    </xdr:to>
    <xdr:pic>
      <xdr:nvPicPr>
        <xdr:cNvPr id="5" name="図 4" descr="赤鬼のイラスト「鬼と金棒」">
          <a:extLst>
            <a:ext uri="{FF2B5EF4-FFF2-40B4-BE49-F238E27FC236}">
              <a16:creationId xmlns:a16="http://schemas.microsoft.com/office/drawing/2014/main" id="{3DBD1330-55A4-FD49-AA52-E771B439B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6296025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1257300</xdr:colOff>
      <xdr:row>0</xdr:row>
      <xdr:rowOff>0</xdr:rowOff>
    </xdr:from>
    <xdr:to>
      <xdr:col>3</xdr:col>
      <xdr:colOff>390526</xdr:colOff>
      <xdr:row>0</xdr:row>
      <xdr:rowOff>657226</xdr:rowOff>
    </xdr:to>
    <xdr:pic>
      <xdr:nvPicPr>
        <xdr:cNvPr id="7" name="図 6" descr="雪うさぎのイラスト">
          <a:extLst>
            <a:ext uri="{FF2B5EF4-FFF2-40B4-BE49-F238E27FC236}">
              <a16:creationId xmlns:a16="http://schemas.microsoft.com/office/drawing/2014/main" id="{8F2F9941-06A9-AE27-45B3-C3D7E94B5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0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1304924</xdr:colOff>
      <xdr:row>27</xdr:row>
      <xdr:rowOff>647700</xdr:rowOff>
    </xdr:from>
    <xdr:to>
      <xdr:col>3</xdr:col>
      <xdr:colOff>647699</xdr:colOff>
      <xdr:row>29</xdr:row>
      <xdr:rowOff>19050</xdr:rowOff>
    </xdr:to>
    <xdr:pic>
      <xdr:nvPicPr>
        <xdr:cNvPr id="8" name="図 7" descr="ひな壇に飾られた雛人形のイラスト">
          <a:extLst>
            <a:ext uri="{FF2B5EF4-FFF2-40B4-BE49-F238E27FC236}">
              <a16:creationId xmlns:a16="http://schemas.microsoft.com/office/drawing/2014/main" id="{5E6489A8-71F5-0D19-3B29-815D6E83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12868275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657224</xdr:colOff>
      <xdr:row>83</xdr:row>
      <xdr:rowOff>333374</xdr:rowOff>
    </xdr:from>
    <xdr:to>
      <xdr:col>4</xdr:col>
      <xdr:colOff>266699</xdr:colOff>
      <xdr:row>84</xdr:row>
      <xdr:rowOff>657224</xdr:rowOff>
    </xdr:to>
    <xdr:pic>
      <xdr:nvPicPr>
        <xdr:cNvPr id="9" name="図 8" descr="通院介助をする人のイラスト（男性）">
          <a:extLst>
            <a:ext uri="{FF2B5EF4-FFF2-40B4-BE49-F238E27FC236}">
              <a16:creationId xmlns:a16="http://schemas.microsoft.com/office/drawing/2014/main" id="{C615BF35-169A-1873-FCC4-2EFB8F841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49" y="38614349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137</xdr:row>
      <xdr:rowOff>523875</xdr:rowOff>
    </xdr:from>
    <xdr:to>
      <xdr:col>6</xdr:col>
      <xdr:colOff>1492457</xdr:colOff>
      <xdr:row>139</xdr:row>
      <xdr:rowOff>561974</xdr:rowOff>
    </xdr:to>
    <xdr:pic>
      <xdr:nvPicPr>
        <xdr:cNvPr id="6" name="図 5" descr="ショートステイとは？用途別に3タイプある！サービスや費用をご紹介 ｜ミンナノミライ">
          <a:extLst>
            <a:ext uri="{FF2B5EF4-FFF2-40B4-BE49-F238E27FC236}">
              <a16:creationId xmlns:a16="http://schemas.microsoft.com/office/drawing/2014/main" id="{57D2F86F-9F20-45A2-9218-DFDB97562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63931800"/>
          <a:ext cx="1359107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1104900</xdr:colOff>
      <xdr:row>83</xdr:row>
      <xdr:rowOff>123824</xdr:rowOff>
    </xdr:from>
    <xdr:to>
      <xdr:col>3</xdr:col>
      <xdr:colOff>923925</xdr:colOff>
      <xdr:row>84</xdr:row>
      <xdr:rowOff>657224</xdr:rowOff>
    </xdr:to>
    <xdr:pic>
      <xdr:nvPicPr>
        <xdr:cNvPr id="11" name="図 10" descr="七夕のイラスト「笹の葉と短冊」">
          <a:extLst>
            <a:ext uri="{FF2B5EF4-FFF2-40B4-BE49-F238E27FC236}">
              <a16:creationId xmlns:a16="http://schemas.microsoft.com/office/drawing/2014/main" id="{8BA3B6C8-59EF-A8C2-352A-CC645E13D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8404799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1228725</xdr:colOff>
      <xdr:row>97</xdr:row>
      <xdr:rowOff>476250</xdr:rowOff>
    </xdr:from>
    <xdr:to>
      <xdr:col>3</xdr:col>
      <xdr:colOff>762000</xdr:colOff>
      <xdr:row>99</xdr:row>
      <xdr:rowOff>38100</xdr:rowOff>
    </xdr:to>
    <xdr:pic>
      <xdr:nvPicPr>
        <xdr:cNvPr id="13" name="図 12" descr="暑中お見舞いのイラスト「金魚」">
          <a:extLst>
            <a:ext uri="{FF2B5EF4-FFF2-40B4-BE49-F238E27FC236}">
              <a16:creationId xmlns:a16="http://schemas.microsoft.com/office/drawing/2014/main" id="{E6705207-E302-C052-9BF5-9239068EC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45272325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1247776</xdr:colOff>
      <xdr:row>111</xdr:row>
      <xdr:rowOff>444999</xdr:rowOff>
    </xdr:from>
    <xdr:to>
      <xdr:col>3</xdr:col>
      <xdr:colOff>809626</xdr:colOff>
      <xdr:row>113</xdr:row>
      <xdr:rowOff>47624</xdr:rowOff>
    </xdr:to>
    <xdr:pic>
      <xdr:nvPicPr>
        <xdr:cNvPr id="14" name="図 13" descr="月見 | 商用OK!フリー素材集「ナイスなイラスト」 | 9月 イラスト, ハロウィン イラスト 手書き, お月見 イラスト">
          <a:extLst>
            <a:ext uri="{FF2B5EF4-FFF2-40B4-BE49-F238E27FC236}">
              <a16:creationId xmlns:a16="http://schemas.microsoft.com/office/drawing/2014/main" id="{C62C2E3A-1FB1-17DD-025B-00E3D66D5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51756174"/>
          <a:ext cx="1085850" cy="109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971550</xdr:colOff>
      <xdr:row>152</xdr:row>
      <xdr:rowOff>152400</xdr:rowOff>
    </xdr:from>
    <xdr:to>
      <xdr:col>6</xdr:col>
      <xdr:colOff>457200</xdr:colOff>
      <xdr:row>154</xdr:row>
      <xdr:rowOff>142875</xdr:rowOff>
    </xdr:to>
    <xdr:pic>
      <xdr:nvPicPr>
        <xdr:cNvPr id="4" name="図 3" descr="介護のイラスト「車椅子のおばあさん」">
          <a:extLst>
            <a:ext uri="{FF2B5EF4-FFF2-40B4-BE49-F238E27FC236}">
              <a16:creationId xmlns:a16="http://schemas.microsoft.com/office/drawing/2014/main" id="{1AFEAFAD-2706-4D1A-B6A2-C2E9CFD78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079932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1381126</xdr:colOff>
      <xdr:row>139</xdr:row>
      <xdr:rowOff>371473</xdr:rowOff>
    </xdr:from>
    <xdr:to>
      <xdr:col>3</xdr:col>
      <xdr:colOff>1276351</xdr:colOff>
      <xdr:row>142</xdr:row>
      <xdr:rowOff>114298</xdr:rowOff>
    </xdr:to>
    <xdr:pic>
      <xdr:nvPicPr>
        <xdr:cNvPr id="2" name="図 1" descr="紅葉と赤トンボのイラス">
          <a:extLst>
            <a:ext uri="{FF2B5EF4-FFF2-40B4-BE49-F238E27FC236}">
              <a16:creationId xmlns:a16="http://schemas.microsoft.com/office/drawing/2014/main" id="{624C8064-7E78-024B-B6F4-E08525045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68605">
          <a:off x="3143251" y="64712848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125</xdr:row>
      <xdr:rowOff>295274</xdr:rowOff>
    </xdr:from>
    <xdr:to>
      <xdr:col>3</xdr:col>
      <xdr:colOff>1457325</xdr:colOff>
      <xdr:row>127</xdr:row>
      <xdr:rowOff>180974</xdr:rowOff>
    </xdr:to>
    <xdr:pic>
      <xdr:nvPicPr>
        <xdr:cNvPr id="3" name="図 2" descr="［ハロウィンイラスト］ほうきで夜空を飛ぶかわいい女の子（魔女）">
          <a:extLst>
            <a:ext uri="{FF2B5EF4-FFF2-40B4-BE49-F238E27FC236}">
              <a16:creationId xmlns:a16="http://schemas.microsoft.com/office/drawing/2014/main" id="{955537B7-08D2-6EC7-5AD6-20F9B06B8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58121549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819150</xdr:colOff>
      <xdr:row>171</xdr:row>
      <xdr:rowOff>152400</xdr:rowOff>
    </xdr:from>
    <xdr:ext cx="1621980" cy="1528257"/>
    <xdr:pic>
      <xdr:nvPicPr>
        <xdr:cNvPr id="12" name="図 11" descr="ありがとう・お礼（お辞儀）のイラスト・無料イラスト フリー素材">
          <a:extLst>
            <a:ext uri="{FF2B5EF4-FFF2-40B4-BE49-F238E27FC236}">
              <a16:creationId xmlns:a16="http://schemas.microsoft.com/office/drawing/2014/main" id="{6BE31870-647D-4BA5-A10D-05E5839C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78933675"/>
          <a:ext cx="1621980" cy="152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0</xdr:colOff>
      <xdr:row>153</xdr:row>
      <xdr:rowOff>295274</xdr:rowOff>
    </xdr:from>
    <xdr:to>
      <xdr:col>3</xdr:col>
      <xdr:colOff>1266825</xdr:colOff>
      <xdr:row>155</xdr:row>
      <xdr:rowOff>66674</xdr:rowOff>
    </xdr:to>
    <xdr:pic>
      <xdr:nvPicPr>
        <xdr:cNvPr id="15" name="図 14" descr="年末のイラスト「クマと猫とコタツ」">
          <a:extLst>
            <a:ext uri="{FF2B5EF4-FFF2-40B4-BE49-F238E27FC236}">
              <a16:creationId xmlns:a16="http://schemas.microsoft.com/office/drawing/2014/main" id="{087ECBC6-DDF2-E020-E702-9AA2DD957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71151749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1257300</xdr:colOff>
      <xdr:row>179</xdr:row>
      <xdr:rowOff>0</xdr:rowOff>
    </xdr:from>
    <xdr:ext cx="657226" cy="657226"/>
    <xdr:pic>
      <xdr:nvPicPr>
        <xdr:cNvPr id="17" name="図 16" descr="雪うさぎのイラスト">
          <a:extLst>
            <a:ext uri="{FF2B5EF4-FFF2-40B4-BE49-F238E27FC236}">
              <a16:creationId xmlns:a16="http://schemas.microsoft.com/office/drawing/2014/main" id="{5F71FE7C-BEE4-46EC-AC40-994F9B3DE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0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857250</xdr:colOff>
      <xdr:row>40</xdr:row>
      <xdr:rowOff>85725</xdr:rowOff>
    </xdr:from>
    <xdr:to>
      <xdr:col>6</xdr:col>
      <xdr:colOff>342900</xdr:colOff>
      <xdr:row>42</xdr:row>
      <xdr:rowOff>76200</xdr:rowOff>
    </xdr:to>
    <xdr:pic>
      <xdr:nvPicPr>
        <xdr:cNvPr id="18" name="図 17" descr="介護のイラスト「車椅子のおばあさん」">
          <a:extLst>
            <a:ext uri="{FF2B5EF4-FFF2-40B4-BE49-F238E27FC236}">
              <a16:creationId xmlns:a16="http://schemas.microsoft.com/office/drawing/2014/main" id="{06727536-7A6A-4CC3-8154-D89C34B8F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8611850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533400</xdr:colOff>
      <xdr:row>69</xdr:row>
      <xdr:rowOff>152400</xdr:rowOff>
    </xdr:from>
    <xdr:ext cx="1621980" cy="1528257"/>
    <xdr:pic>
      <xdr:nvPicPr>
        <xdr:cNvPr id="10" name="図 9" descr="ありがとう・お礼（お辞儀）のイラスト・無料イラスト フリー素材">
          <a:extLst>
            <a:ext uri="{FF2B5EF4-FFF2-40B4-BE49-F238E27FC236}">
              <a16:creationId xmlns:a16="http://schemas.microsoft.com/office/drawing/2014/main" id="{22FF115B-024F-4D6A-9426-663C74905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31918275"/>
          <a:ext cx="1621980" cy="152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69</xdr:row>
      <xdr:rowOff>676275</xdr:rowOff>
    </xdr:from>
    <xdr:to>
      <xdr:col>1</xdr:col>
      <xdr:colOff>1381125</xdr:colOff>
      <xdr:row>73</xdr:row>
      <xdr:rowOff>352425</xdr:rowOff>
    </xdr:to>
    <xdr:pic>
      <xdr:nvPicPr>
        <xdr:cNvPr id="16" name="図 15" descr="ガクアジサイのイラスト">
          <a:extLst>
            <a:ext uri="{FF2B5EF4-FFF2-40B4-BE49-F238E27FC236}">
              <a16:creationId xmlns:a16="http://schemas.microsoft.com/office/drawing/2014/main" id="{B4E1A7B7-E3C9-4DA2-BD13-0D71FDD5D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42150"/>
          <a:ext cx="15621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123825</xdr:rowOff>
    </xdr:from>
    <xdr:to>
      <xdr:col>1</xdr:col>
      <xdr:colOff>885825</xdr:colOff>
      <xdr:row>74</xdr:row>
      <xdr:rowOff>85725</xdr:rowOff>
    </xdr:to>
    <xdr:pic>
      <xdr:nvPicPr>
        <xdr:cNvPr id="19" name="図 18" descr="紫陽花のイラスト「薄いグリーンのあじさい」">
          <a:extLst>
            <a:ext uri="{FF2B5EF4-FFF2-40B4-BE49-F238E27FC236}">
              <a16:creationId xmlns:a16="http://schemas.microsoft.com/office/drawing/2014/main" id="{9222B5BF-BE2D-4801-80DA-EA9DD133F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85125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590550</xdr:colOff>
      <xdr:row>73</xdr:row>
      <xdr:rowOff>114300</xdr:rowOff>
    </xdr:from>
    <xdr:to>
      <xdr:col>1</xdr:col>
      <xdr:colOff>1419225</xdr:colOff>
      <xdr:row>75</xdr:row>
      <xdr:rowOff>19050</xdr:rowOff>
    </xdr:to>
    <xdr:pic>
      <xdr:nvPicPr>
        <xdr:cNvPr id="20" name="図 19" descr="紫陽花のイラスト「薄いグリーンのあじさい」">
          <a:extLst>
            <a:ext uri="{FF2B5EF4-FFF2-40B4-BE49-F238E27FC236}">
              <a16:creationId xmlns:a16="http://schemas.microsoft.com/office/drawing/2014/main" id="{F4AE2279-8527-49B1-BFA6-B067554C6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33766125"/>
          <a:ext cx="8286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809625</xdr:colOff>
      <xdr:row>70</xdr:row>
      <xdr:rowOff>342900</xdr:rowOff>
    </xdr:from>
    <xdr:to>
      <xdr:col>2</xdr:col>
      <xdr:colOff>381000</xdr:colOff>
      <xdr:row>73</xdr:row>
      <xdr:rowOff>419100</xdr:rowOff>
    </xdr:to>
    <xdr:pic>
      <xdr:nvPicPr>
        <xdr:cNvPr id="21" name="図 20" descr="ガクアジサイのイラスト">
          <a:extLst>
            <a:ext uri="{FF2B5EF4-FFF2-40B4-BE49-F238E27FC236}">
              <a16:creationId xmlns:a16="http://schemas.microsoft.com/office/drawing/2014/main" id="{E37302AD-B53F-435A-84DB-40DF34607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91840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1314450</xdr:colOff>
      <xdr:row>68</xdr:row>
      <xdr:rowOff>95250</xdr:rowOff>
    </xdr:from>
    <xdr:to>
      <xdr:col>4</xdr:col>
      <xdr:colOff>49054</xdr:colOff>
      <xdr:row>72</xdr:row>
      <xdr:rowOff>85725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72EEB3E-1BB2-4684-B90E-8B0C5790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1651575"/>
          <a:ext cx="1782604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55</xdr:row>
      <xdr:rowOff>476250</xdr:rowOff>
    </xdr:from>
    <xdr:to>
      <xdr:col>2</xdr:col>
      <xdr:colOff>220504</xdr:colOff>
      <xdr:row>59</xdr:row>
      <xdr:rowOff>466725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5F53725-9099-4618-97EA-C3CB29C5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727025"/>
          <a:ext cx="1782604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1400175</xdr:colOff>
      <xdr:row>56</xdr:row>
      <xdr:rowOff>257175</xdr:rowOff>
    </xdr:from>
    <xdr:to>
      <xdr:col>3</xdr:col>
      <xdr:colOff>476249</xdr:colOff>
      <xdr:row>57</xdr:row>
      <xdr:rowOff>171449</xdr:rowOff>
    </xdr:to>
    <xdr:pic>
      <xdr:nvPicPr>
        <xdr:cNvPr id="25" name="図 24" descr="菖蒲の花のイラスト">
          <a:extLst>
            <a:ext uri="{FF2B5EF4-FFF2-40B4-BE49-F238E27FC236}">
              <a16:creationId xmlns:a16="http://schemas.microsoft.com/office/drawing/2014/main" id="{4147D97A-FAB9-4319-B258-E2CEA29EC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26317575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390525</xdr:colOff>
      <xdr:row>55</xdr:row>
      <xdr:rowOff>800100</xdr:rowOff>
    </xdr:from>
    <xdr:to>
      <xdr:col>3</xdr:col>
      <xdr:colOff>1276350</xdr:colOff>
      <xdr:row>58</xdr:row>
      <xdr:rowOff>9525</xdr:rowOff>
    </xdr:to>
    <xdr:pic>
      <xdr:nvPicPr>
        <xdr:cNvPr id="26" name="図 25" descr="菖蒲の花のイラスト">
          <a:extLst>
            <a:ext uri="{FF2B5EF4-FFF2-40B4-BE49-F238E27FC236}">
              <a16:creationId xmlns:a16="http://schemas.microsoft.com/office/drawing/2014/main" id="{163624D6-2722-4C32-8F64-FC8EC1B72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260508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352425</xdr:colOff>
      <xdr:row>56</xdr:row>
      <xdr:rowOff>476250</xdr:rowOff>
    </xdr:from>
    <xdr:to>
      <xdr:col>3</xdr:col>
      <xdr:colOff>742950</xdr:colOff>
      <xdr:row>58</xdr:row>
      <xdr:rowOff>0</xdr:rowOff>
    </xdr:to>
    <xdr:pic>
      <xdr:nvPicPr>
        <xdr:cNvPr id="27" name="図 26" descr="菖蒲の花のイラスト">
          <a:extLst>
            <a:ext uri="{FF2B5EF4-FFF2-40B4-BE49-F238E27FC236}">
              <a16:creationId xmlns:a16="http://schemas.microsoft.com/office/drawing/2014/main" id="{A7164FA8-AC6D-4F66-A055-97FAFC9E9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653665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1466850</xdr:colOff>
      <xdr:row>55</xdr:row>
      <xdr:rowOff>609600</xdr:rowOff>
    </xdr:from>
    <xdr:to>
      <xdr:col>3</xdr:col>
      <xdr:colOff>962025</xdr:colOff>
      <xdr:row>57</xdr:row>
      <xdr:rowOff>161925</xdr:rowOff>
    </xdr:to>
    <xdr:pic>
      <xdr:nvPicPr>
        <xdr:cNvPr id="28" name="図 27" descr="菖蒲の花のイラスト">
          <a:extLst>
            <a:ext uri="{FF2B5EF4-FFF2-40B4-BE49-F238E27FC236}">
              <a16:creationId xmlns:a16="http://schemas.microsoft.com/office/drawing/2014/main" id="{8008AC06-B422-4B8F-8848-A1041A206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5860375"/>
          <a:ext cx="10191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152400</xdr:rowOff>
    </xdr:from>
    <xdr:to>
      <xdr:col>2</xdr:col>
      <xdr:colOff>152400</xdr:colOff>
      <xdr:row>46</xdr:row>
      <xdr:rowOff>76200</xdr:rowOff>
    </xdr:to>
    <xdr:pic>
      <xdr:nvPicPr>
        <xdr:cNvPr id="29" name="図 28" descr="桃の開花のイラスト">
          <a:extLst>
            <a:ext uri="{FF2B5EF4-FFF2-40B4-BE49-F238E27FC236}">
              <a16:creationId xmlns:a16="http://schemas.microsoft.com/office/drawing/2014/main" id="{142A5CD6-7B1F-4DD4-93EF-EBD3193B8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69770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1123950</xdr:colOff>
      <xdr:row>41</xdr:row>
      <xdr:rowOff>390525</xdr:rowOff>
    </xdr:from>
    <xdr:to>
      <xdr:col>3</xdr:col>
      <xdr:colOff>714375</xdr:colOff>
      <xdr:row>43</xdr:row>
      <xdr:rowOff>9525</xdr:rowOff>
    </xdr:to>
    <xdr:pic>
      <xdr:nvPicPr>
        <xdr:cNvPr id="30" name="図 29" descr="ツクシとスギナのイラスト">
          <a:extLst>
            <a:ext uri="{FF2B5EF4-FFF2-40B4-BE49-F238E27FC236}">
              <a16:creationId xmlns:a16="http://schemas.microsoft.com/office/drawing/2014/main" id="{A00FA77B-77C9-4C9B-B521-16EDBEC94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912620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1352550</xdr:colOff>
      <xdr:row>41</xdr:row>
      <xdr:rowOff>161925</xdr:rowOff>
    </xdr:from>
    <xdr:to>
      <xdr:col>7</xdr:col>
      <xdr:colOff>66675</xdr:colOff>
      <xdr:row>43</xdr:row>
      <xdr:rowOff>40958</xdr:rowOff>
    </xdr:to>
    <xdr:pic>
      <xdr:nvPicPr>
        <xdr:cNvPr id="31" name="図 30" descr="お花畑と蝶のイラスト">
          <a:extLst>
            <a:ext uri="{FF2B5EF4-FFF2-40B4-BE49-F238E27FC236}">
              <a16:creationId xmlns:a16="http://schemas.microsoft.com/office/drawing/2014/main" id="{DDFCDC54-9480-4CD6-9498-9DC18187D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18897600"/>
          <a:ext cx="1762125" cy="1374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cademic Calendar">
      <a:dk1>
        <a:srgbClr val="000000"/>
      </a:dk1>
      <a:lt1>
        <a:srgbClr val="FFFFFF"/>
      </a:lt1>
      <a:dk2>
        <a:srgbClr val="616668"/>
      </a:dk2>
      <a:lt2>
        <a:srgbClr val="F8F8F9"/>
      </a:lt2>
      <a:accent1>
        <a:srgbClr val="329E95"/>
      </a:accent1>
      <a:accent2>
        <a:srgbClr val="F4812B"/>
      </a:accent2>
      <a:accent3>
        <a:srgbClr val="EDB000"/>
      </a:accent3>
      <a:accent4>
        <a:srgbClr val="79B142"/>
      </a:accent4>
      <a:accent5>
        <a:srgbClr val="E34742"/>
      </a:accent5>
      <a:accent6>
        <a:srgbClr val="6D426F"/>
      </a:accent6>
      <a:hlink>
        <a:srgbClr val="2388CF"/>
      </a:hlink>
      <a:folHlink>
        <a:srgbClr val="6D426F"/>
      </a:folHlink>
    </a:clrScheme>
    <a:fontScheme name="Custom 2">
      <a:majorFont>
        <a:latin typeface="Aria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77111117893"/>
    <pageSetUpPr autoPageBreaks="0" fitToPage="1"/>
  </sheetPr>
  <dimension ref="A1:O192"/>
  <sheetViews>
    <sheetView showGridLines="0" showRowColHeaders="0" tabSelected="1" topLeftCell="A28" zoomScaleNormal="100" workbookViewId="0">
      <selection activeCell="B32" sqref="B32"/>
    </sheetView>
  </sheetViews>
  <sheetFormatPr defaultColWidth="0" defaultRowHeight="15.75" x14ac:dyDescent="0.25"/>
  <cols>
    <col min="1" max="1" width="2.109375" customWidth="1"/>
    <col min="2" max="2" width="18.44140625" customWidth="1"/>
    <col min="3" max="8" width="17.77734375" customWidth="1"/>
    <col min="9" max="9" width="2.44140625" customWidth="1"/>
    <col min="10" max="13" width="8.88671875" hidden="1" customWidth="1"/>
    <col min="14" max="14" width="6" hidden="1" customWidth="1"/>
    <col min="15" max="16384" width="8.88671875" hidden="1"/>
  </cols>
  <sheetData>
    <row r="1" spans="1:15" ht="54" customHeight="1" x14ac:dyDescent="0.7">
      <c r="A1" s="1"/>
      <c r="B1" s="12">
        <v>2026</v>
      </c>
      <c r="C1" s="24" t="s">
        <v>2</v>
      </c>
      <c r="D1" s="24"/>
      <c r="E1" s="24"/>
      <c r="F1" s="28" t="s">
        <v>3</v>
      </c>
      <c r="G1" s="28"/>
      <c r="H1" s="11" t="s">
        <v>4</v>
      </c>
    </row>
    <row r="2" spans="1:15" ht="14.25" customHeight="1" x14ac:dyDescent="0.25">
      <c r="A2" s="7"/>
      <c r="B2" s="2" t="s">
        <v>1</v>
      </c>
      <c r="C2" s="3" t="str">
        <f>UPPER(TEXT(C3,"aaaa"))</f>
        <v>月曜日</v>
      </c>
      <c r="D2" s="2" t="str">
        <f t="shared" ref="D2:G2" si="0">UPPER(TEXT(D3,"aaaa"))</f>
        <v>火曜日</v>
      </c>
      <c r="E2" s="3" t="str">
        <f t="shared" si="0"/>
        <v>水曜日</v>
      </c>
      <c r="F2" s="2" t="str">
        <f t="shared" si="0"/>
        <v>木曜日</v>
      </c>
      <c r="G2" s="3" t="str">
        <f t="shared" si="0"/>
        <v>金曜日</v>
      </c>
      <c r="H2" s="2" t="str">
        <f>UPPER(TEXT(H3,"aaaa"))</f>
        <v>土曜日</v>
      </c>
    </row>
    <row r="3" spans="1:15" ht="16.5" customHeight="1" x14ac:dyDescent="0.25">
      <c r="B3" s="8">
        <f t="array" ref="B3:H3">Days+1+DATE(Calendar1Year,Calendar1MonthOption,1)-WEEKDAY(DATE(Calendar1Year,Calendar1MonthOption,1),WeekdayOption)</f>
        <v>46019</v>
      </c>
      <c r="C3" s="8">
        <v>46020</v>
      </c>
      <c r="D3" s="8">
        <v>46021</v>
      </c>
      <c r="E3" s="8">
        <v>46022</v>
      </c>
      <c r="F3" s="21">
        <v>46023</v>
      </c>
      <c r="G3" s="21">
        <v>46024</v>
      </c>
      <c r="H3" s="22">
        <v>46025</v>
      </c>
    </row>
    <row r="4" spans="1:15" ht="56.25" customHeight="1" x14ac:dyDescent="0.25">
      <c r="B4" s="11"/>
      <c r="C4" s="4"/>
      <c r="D4" s="4"/>
      <c r="E4" s="4"/>
      <c r="F4" s="23" t="s">
        <v>14</v>
      </c>
      <c r="G4" s="23" t="s">
        <v>14</v>
      </c>
      <c r="H4" s="23" t="s">
        <v>16</v>
      </c>
    </row>
    <row r="5" spans="1:15" ht="16.5" customHeight="1" x14ac:dyDescent="0.25">
      <c r="B5" s="21">
        <v>4</v>
      </c>
      <c r="C5" s="21">
        <v>5</v>
      </c>
      <c r="D5" s="21">
        <v>6</v>
      </c>
      <c r="E5" s="21">
        <v>7</v>
      </c>
      <c r="F5" s="21">
        <v>8</v>
      </c>
      <c r="G5" s="21">
        <v>9</v>
      </c>
      <c r="H5" s="21">
        <v>10</v>
      </c>
    </row>
    <row r="6" spans="1:15" ht="56.25" customHeight="1" x14ac:dyDescent="0.25">
      <c r="B6" s="23" t="s">
        <v>16</v>
      </c>
      <c r="C6" s="23" t="s">
        <v>15</v>
      </c>
      <c r="D6" s="23" t="s">
        <v>16</v>
      </c>
      <c r="E6" s="23" t="s">
        <v>15</v>
      </c>
      <c r="F6" s="23" t="s">
        <v>15</v>
      </c>
      <c r="G6" s="23" t="s">
        <v>14</v>
      </c>
      <c r="H6" s="23" t="s">
        <v>16</v>
      </c>
    </row>
    <row r="7" spans="1:15" ht="16.5" customHeight="1" x14ac:dyDescent="0.25">
      <c r="B7" s="21">
        <v>11</v>
      </c>
      <c r="C7" s="21">
        <v>12</v>
      </c>
      <c r="D7" s="21">
        <v>13</v>
      </c>
      <c r="E7" s="21">
        <v>14</v>
      </c>
      <c r="F7" s="21">
        <v>15</v>
      </c>
      <c r="G7" s="21">
        <v>16</v>
      </c>
      <c r="H7" s="21">
        <v>17</v>
      </c>
    </row>
    <row r="8" spans="1:15" ht="56.25" customHeight="1" x14ac:dyDescent="0.25">
      <c r="B8" s="23" t="s">
        <v>14</v>
      </c>
      <c r="C8" s="23" t="s">
        <v>14</v>
      </c>
      <c r="D8" s="23" t="s">
        <v>14</v>
      </c>
      <c r="E8" s="23" t="s">
        <v>15</v>
      </c>
      <c r="F8" s="23" t="s">
        <v>16</v>
      </c>
      <c r="G8" s="23" t="s">
        <v>14</v>
      </c>
      <c r="H8" s="23" t="s">
        <v>14</v>
      </c>
    </row>
    <row r="9" spans="1:15" ht="16.5" customHeight="1" x14ac:dyDescent="0.25">
      <c r="B9" s="21">
        <v>18</v>
      </c>
      <c r="C9" s="21">
        <v>19</v>
      </c>
      <c r="D9" s="21">
        <v>20</v>
      </c>
      <c r="E9" s="21">
        <v>21</v>
      </c>
      <c r="F9" s="21">
        <v>22</v>
      </c>
      <c r="G9" s="21">
        <v>23</v>
      </c>
      <c r="H9" s="21">
        <v>24</v>
      </c>
    </row>
    <row r="10" spans="1:15" ht="56.25" customHeight="1" x14ac:dyDescent="0.25">
      <c r="B10" s="23" t="s">
        <v>14</v>
      </c>
      <c r="C10" s="23" t="s">
        <v>15</v>
      </c>
      <c r="D10" s="23" t="s">
        <v>15</v>
      </c>
      <c r="E10" s="23" t="s">
        <v>15</v>
      </c>
      <c r="F10" s="23" t="s">
        <v>15</v>
      </c>
      <c r="G10" s="23" t="s">
        <v>15</v>
      </c>
      <c r="H10" s="23" t="s">
        <v>15</v>
      </c>
    </row>
    <row r="11" spans="1:15" ht="16.5" customHeight="1" x14ac:dyDescent="0.25">
      <c r="B11" s="21">
        <v>25</v>
      </c>
      <c r="C11" s="21">
        <v>26</v>
      </c>
      <c r="D11" s="21">
        <v>27</v>
      </c>
      <c r="E11" s="21">
        <v>28</v>
      </c>
      <c r="F11" s="21">
        <v>29</v>
      </c>
      <c r="G11" s="21">
        <v>30</v>
      </c>
      <c r="H11" s="21">
        <v>31</v>
      </c>
    </row>
    <row r="12" spans="1:15" ht="57" customHeight="1" x14ac:dyDescent="0.25">
      <c r="B12" s="23" t="s">
        <v>16</v>
      </c>
      <c r="C12" s="23" t="s">
        <v>15</v>
      </c>
      <c r="D12" s="23" t="s">
        <v>15</v>
      </c>
      <c r="E12" s="23" t="s">
        <v>15</v>
      </c>
      <c r="F12" s="23" t="s">
        <v>16</v>
      </c>
      <c r="G12" s="23" t="s">
        <v>14</v>
      </c>
      <c r="H12" s="23" t="s">
        <v>14</v>
      </c>
    </row>
    <row r="13" spans="1:15" ht="16.5" customHeight="1" x14ac:dyDescent="0.25"/>
    <row r="14" spans="1:15" ht="63.75" customHeight="1" x14ac:dyDescent="0.25"/>
    <row r="15" spans="1:15" ht="54" customHeight="1" x14ac:dyDescent="0.7">
      <c r="A15" s="1"/>
      <c r="B15" s="12">
        <v>2026</v>
      </c>
      <c r="C15" s="25" t="str">
        <f>TEXT(DATE(Calendar1Year,Calendar1MonthOption+1,1),"m月")</f>
        <v>2月</v>
      </c>
      <c r="D15" s="25"/>
      <c r="E15" s="25"/>
      <c r="F15" s="29" t="s">
        <v>3</v>
      </c>
      <c r="G15" s="29"/>
      <c r="H15" s="11" t="s">
        <v>4</v>
      </c>
    </row>
    <row r="16" spans="1:15" ht="14.25" customHeight="1" x14ac:dyDescent="0.25">
      <c r="A16" s="7"/>
      <c r="B16" s="2" t="s">
        <v>1</v>
      </c>
      <c r="C16" s="3" t="str">
        <f>UPPER(TEXT(C17,"aaaa"))</f>
        <v>月曜日</v>
      </c>
      <c r="D16" s="2" t="str">
        <f t="shared" ref="D16:G16" si="1">UPPER(TEXT(D17,"aaaa"))</f>
        <v>火曜日</v>
      </c>
      <c r="E16" s="3" t="str">
        <f t="shared" si="1"/>
        <v>水曜日</v>
      </c>
      <c r="F16" s="2" t="str">
        <f t="shared" si="1"/>
        <v>木曜日</v>
      </c>
      <c r="G16" s="3" t="str">
        <f t="shared" si="1"/>
        <v>金曜日</v>
      </c>
      <c r="H16" s="2" t="str">
        <f>UPPER(TEXT(H17,"aaaa"))</f>
        <v>土曜日</v>
      </c>
      <c r="I16" s="16" t="str">
        <f t="shared" ref="I16:O16" si="2">UPPER(TEXT(B17,"aaaa"))</f>
        <v>日曜日</v>
      </c>
      <c r="J16" s="17" t="str">
        <f t="shared" si="2"/>
        <v>月曜日</v>
      </c>
      <c r="K16" s="16" t="str">
        <f t="shared" si="2"/>
        <v>火曜日</v>
      </c>
      <c r="L16" s="17" t="str">
        <f t="shared" si="2"/>
        <v>水曜日</v>
      </c>
      <c r="M16" s="16" t="str">
        <f t="shared" si="2"/>
        <v>木曜日</v>
      </c>
      <c r="N16" s="17" t="str">
        <f t="shared" si="2"/>
        <v>金曜日</v>
      </c>
      <c r="O16" s="16" t="str">
        <f t="shared" si="2"/>
        <v>土曜日</v>
      </c>
    </row>
    <row r="17" spans="1:15" ht="16.5" customHeight="1" x14ac:dyDescent="0.25">
      <c r="B17" s="21">
        <f t="array" ref="B17:H17">Days+1+DATE(Calendar2Year,Calendar2MonthOption,1)-WEEKDAY(DATE(Calendar2Year,Calendar2MonthOption,1),WeekdayOption)</f>
        <v>46054</v>
      </c>
      <c r="C17" s="21">
        <v>46055</v>
      </c>
      <c r="D17" s="21">
        <v>46056</v>
      </c>
      <c r="E17" s="21">
        <v>46057</v>
      </c>
      <c r="F17" s="21">
        <v>46058</v>
      </c>
      <c r="G17" s="21">
        <v>46059</v>
      </c>
      <c r="H17" s="22">
        <v>46060</v>
      </c>
    </row>
    <row r="18" spans="1:15" ht="56.25" customHeight="1" x14ac:dyDescent="0.25">
      <c r="B18" s="23" t="s">
        <v>14</v>
      </c>
      <c r="C18" s="23" t="s">
        <v>15</v>
      </c>
      <c r="D18" s="23" t="s">
        <v>15</v>
      </c>
      <c r="E18" s="23" t="s">
        <v>15</v>
      </c>
      <c r="F18" s="23" t="s">
        <v>15</v>
      </c>
      <c r="G18" s="23" t="s">
        <v>15</v>
      </c>
      <c r="H18" s="23" t="s">
        <v>15</v>
      </c>
    </row>
    <row r="19" spans="1:15" ht="16.5" customHeight="1" x14ac:dyDescent="0.25">
      <c r="B19" s="21">
        <f t="array" ref="B19:H19">Days+8+DATE(Calendar2Year,Calendar2MonthOption,1)-WEEKDAY(DATE(Calendar2Year,Calendar2MonthOption,1),WeekdayOption)</f>
        <v>46061</v>
      </c>
      <c r="C19" s="21">
        <v>46062</v>
      </c>
      <c r="D19" s="21">
        <v>46063</v>
      </c>
      <c r="E19" s="21">
        <v>46064</v>
      </c>
      <c r="F19" s="21">
        <v>46065</v>
      </c>
      <c r="G19" s="21">
        <v>46066</v>
      </c>
      <c r="H19" s="22">
        <v>46067</v>
      </c>
    </row>
    <row r="20" spans="1:15" ht="56.25" customHeight="1" x14ac:dyDescent="0.25">
      <c r="B20" s="23" t="s">
        <v>15</v>
      </c>
      <c r="C20" s="23" t="s">
        <v>15</v>
      </c>
      <c r="D20" s="23" t="s">
        <v>15</v>
      </c>
      <c r="E20" s="23" t="s">
        <v>15</v>
      </c>
      <c r="F20" s="23" t="s">
        <v>15</v>
      </c>
      <c r="G20" s="23" t="s">
        <v>15</v>
      </c>
      <c r="H20" s="23" t="s">
        <v>15</v>
      </c>
    </row>
    <row r="21" spans="1:15" ht="16.5" customHeight="1" x14ac:dyDescent="0.25">
      <c r="B21" s="21">
        <f t="array" ref="B21:H21">Days+15+DATE(Calendar2Year,Calendar2MonthOption,1)-WEEKDAY(DATE(Calendar2Year,Calendar2MonthOption,1),WeekdayOption)</f>
        <v>46068</v>
      </c>
      <c r="C21" s="21">
        <v>46069</v>
      </c>
      <c r="D21" s="21">
        <v>46070</v>
      </c>
      <c r="E21" s="21">
        <v>46071</v>
      </c>
      <c r="F21" s="21">
        <v>46072</v>
      </c>
      <c r="G21" s="21">
        <v>46073</v>
      </c>
      <c r="H21" s="22">
        <v>46074</v>
      </c>
    </row>
    <row r="22" spans="1:15" ht="56.25" customHeight="1" x14ac:dyDescent="0.25">
      <c r="B22" s="23" t="s">
        <v>15</v>
      </c>
      <c r="C22" s="23" t="s">
        <v>15</v>
      </c>
      <c r="D22" s="23" t="s">
        <v>15</v>
      </c>
      <c r="E22" s="23" t="s">
        <v>15</v>
      </c>
      <c r="F22" s="23" t="s">
        <v>15</v>
      </c>
      <c r="G22" s="23" t="s">
        <v>15</v>
      </c>
      <c r="H22" s="23" t="s">
        <v>15</v>
      </c>
    </row>
    <row r="23" spans="1:15" ht="16.5" customHeight="1" x14ac:dyDescent="0.25">
      <c r="B23" s="21">
        <f t="array" ref="B23:H23">Days+22+DATE(Calendar2Year,Calendar2MonthOption,1)-WEEKDAY(DATE(Calendar2Year,Calendar2MonthOption,1),WeekdayOption)</f>
        <v>46075</v>
      </c>
      <c r="C23" s="21">
        <v>46076</v>
      </c>
      <c r="D23" s="21">
        <v>46077</v>
      </c>
      <c r="E23" s="21">
        <v>46078</v>
      </c>
      <c r="F23" s="8">
        <v>46079</v>
      </c>
      <c r="G23" s="8">
        <v>46080</v>
      </c>
      <c r="H23" s="9">
        <v>46081</v>
      </c>
    </row>
    <row r="24" spans="1:15" ht="56.25" customHeight="1" x14ac:dyDescent="0.25">
      <c r="B24" s="23" t="s">
        <v>15</v>
      </c>
      <c r="C24" s="23" t="s">
        <v>15</v>
      </c>
      <c r="D24" s="23" t="s">
        <v>15</v>
      </c>
      <c r="E24" s="23" t="s">
        <v>15</v>
      </c>
      <c r="F24" s="10" t="s">
        <v>15</v>
      </c>
      <c r="G24" s="10" t="s">
        <v>15</v>
      </c>
      <c r="H24" s="10" t="s">
        <v>15</v>
      </c>
    </row>
    <row r="25" spans="1:15" ht="16.5" customHeight="1" x14ac:dyDescent="0.25">
      <c r="B25" s="8">
        <f t="array" ref="B25:H25">Days+29+DATE(Calendar2Year,Calendar2MonthOption,1)-WEEKDAY(DATE(Calendar2Year,Calendar2MonthOption,1),WeekdayOption)</f>
        <v>46082</v>
      </c>
      <c r="C25" s="8">
        <v>46083</v>
      </c>
      <c r="D25" s="8">
        <v>46084</v>
      </c>
      <c r="E25" s="8">
        <v>46085</v>
      </c>
      <c r="F25" s="8">
        <v>46086</v>
      </c>
      <c r="G25" s="8">
        <v>46087</v>
      </c>
      <c r="H25" s="9">
        <v>46088</v>
      </c>
    </row>
    <row r="26" spans="1:15" ht="57" customHeight="1" x14ac:dyDescent="0.25">
      <c r="B26" s="10"/>
      <c r="C26" s="10"/>
      <c r="D26" s="10"/>
      <c r="E26" s="10"/>
      <c r="F26" s="10"/>
      <c r="G26" s="10"/>
      <c r="H26" s="6"/>
    </row>
    <row r="27" spans="1:15" ht="16.5" customHeight="1" x14ac:dyDescent="0.25">
      <c r="B27" s="8">
        <f t="array" ref="B27:C27">Days+36+DATE(Calendar2Year,Calendar2MonthOption,1)-WEEKDAY(DATE(Calendar2Year,Calendar2MonthOption,1),WeekdayOption)</f>
        <v>46089</v>
      </c>
      <c r="C27" s="8">
        <v>46090</v>
      </c>
      <c r="D27" s="27"/>
      <c r="E27" s="27"/>
      <c r="F27" s="27"/>
      <c r="G27" s="27"/>
      <c r="H27" s="27"/>
    </row>
    <row r="28" spans="1:15" ht="63.75" customHeight="1" x14ac:dyDescent="0.25">
      <c r="B28" s="4"/>
      <c r="C28" s="4"/>
      <c r="D28" s="32" t="s">
        <v>17</v>
      </c>
      <c r="E28" s="32"/>
      <c r="F28" s="32"/>
      <c r="G28" s="32"/>
      <c r="H28" s="32"/>
    </row>
    <row r="29" spans="1:15" ht="54" customHeight="1" x14ac:dyDescent="0.7">
      <c r="A29" s="1"/>
      <c r="B29" s="12">
        <v>2026</v>
      </c>
      <c r="C29" s="25" t="str">
        <f>TEXT(DATE(Calendar2Year,Calendar2MonthOption+1,1),"m月")</f>
        <v>3月</v>
      </c>
      <c r="D29" s="25"/>
      <c r="E29" s="25"/>
      <c r="F29" s="29" t="s">
        <v>3</v>
      </c>
      <c r="G29" s="29"/>
      <c r="H29" s="11" t="s">
        <v>4</v>
      </c>
    </row>
    <row r="30" spans="1:15" ht="14.25" customHeight="1" x14ac:dyDescent="0.25">
      <c r="A30" s="7"/>
      <c r="B30" s="2" t="s">
        <v>1</v>
      </c>
      <c r="C30" s="3" t="str">
        <f>UPPER(TEXT(C31,"aaaa"))</f>
        <v>月曜日</v>
      </c>
      <c r="D30" s="2" t="str">
        <f t="shared" ref="D30:G30" si="3">UPPER(TEXT(D31,"aaaa"))</f>
        <v>火曜日</v>
      </c>
      <c r="E30" s="3" t="str">
        <f t="shared" si="3"/>
        <v>水曜日</v>
      </c>
      <c r="F30" s="2" t="str">
        <f t="shared" si="3"/>
        <v>木曜日</v>
      </c>
      <c r="G30" s="3" t="str">
        <f t="shared" si="3"/>
        <v>金曜日</v>
      </c>
      <c r="H30" s="2" t="str">
        <f>UPPER(TEXT(H31,"aaaa"))</f>
        <v>土曜日</v>
      </c>
      <c r="I30" s="16" t="str">
        <f t="shared" ref="I30:O30" si="4">UPPER(TEXT(B31,"aaaa"))</f>
        <v>日曜日</v>
      </c>
      <c r="J30" s="17" t="str">
        <f t="shared" si="4"/>
        <v>月曜日</v>
      </c>
      <c r="K30" s="16" t="str">
        <f t="shared" si="4"/>
        <v>火曜日</v>
      </c>
      <c r="L30" s="17" t="str">
        <f t="shared" si="4"/>
        <v>水曜日</v>
      </c>
      <c r="M30" s="16" t="str">
        <f t="shared" si="4"/>
        <v>木曜日</v>
      </c>
      <c r="N30" s="17" t="str">
        <f t="shared" si="4"/>
        <v>金曜日</v>
      </c>
      <c r="O30" s="16" t="str">
        <f t="shared" si="4"/>
        <v>土曜日</v>
      </c>
    </row>
    <row r="31" spans="1:15" ht="16.5" customHeight="1" x14ac:dyDescent="0.25">
      <c r="B31" s="8">
        <f t="array" ref="B31:H31">Days+1+DATE(Calendar3Year,Calendar3MonthOption,1)-WEEKDAY(DATE(Calendar3Year,Calendar3MonthOption,1),WeekdayOption)</f>
        <v>46082</v>
      </c>
      <c r="C31" s="8">
        <v>46083</v>
      </c>
      <c r="D31" s="8">
        <v>46084</v>
      </c>
      <c r="E31" s="8">
        <v>46085</v>
      </c>
      <c r="F31" s="8">
        <v>46086</v>
      </c>
      <c r="G31" s="8">
        <v>46087</v>
      </c>
      <c r="H31" s="9">
        <v>46088</v>
      </c>
    </row>
    <row r="32" spans="1:15" ht="56.25" customHeight="1" x14ac:dyDescent="0.25">
      <c r="B32" s="10" t="s">
        <v>15</v>
      </c>
      <c r="C32" s="10" t="s">
        <v>15</v>
      </c>
      <c r="D32" s="10" t="s">
        <v>15</v>
      </c>
      <c r="E32" s="10" t="s">
        <v>15</v>
      </c>
      <c r="F32" s="10" t="s">
        <v>15</v>
      </c>
      <c r="G32" s="10" t="s">
        <v>15</v>
      </c>
      <c r="H32" s="10" t="s">
        <v>15</v>
      </c>
    </row>
    <row r="33" spans="1:15" ht="16.5" customHeight="1" x14ac:dyDescent="0.25">
      <c r="B33" s="8">
        <f t="array" ref="B33:H33">Days+8+DATE(Calendar3Year,Calendar3MonthOption,1)-WEEKDAY(DATE(Calendar3Year,Calendar3MonthOption,1),WeekdayOption)</f>
        <v>46089</v>
      </c>
      <c r="C33" s="8">
        <v>46090</v>
      </c>
      <c r="D33" s="8">
        <v>46091</v>
      </c>
      <c r="E33" s="8">
        <v>46092</v>
      </c>
      <c r="F33" s="8">
        <v>46093</v>
      </c>
      <c r="G33" s="8">
        <v>46094</v>
      </c>
      <c r="H33" s="9">
        <v>46095</v>
      </c>
    </row>
    <row r="34" spans="1:15" ht="56.25" customHeight="1" x14ac:dyDescent="0.25">
      <c r="B34" s="10" t="s">
        <v>15</v>
      </c>
      <c r="C34" s="10" t="s">
        <v>15</v>
      </c>
      <c r="D34" s="10" t="s">
        <v>15</v>
      </c>
      <c r="E34" s="10" t="s">
        <v>15</v>
      </c>
      <c r="F34" s="10" t="s">
        <v>15</v>
      </c>
      <c r="G34" s="10" t="s">
        <v>15</v>
      </c>
      <c r="H34" s="10" t="s">
        <v>15</v>
      </c>
    </row>
    <row r="35" spans="1:15" ht="16.5" customHeight="1" x14ac:dyDescent="0.25">
      <c r="B35" s="8">
        <f t="array" ref="B35:H35">Days+15+DATE(Calendar3Year,Calendar3MonthOption,1)-WEEKDAY(DATE(Calendar3Year,Calendar3MonthOption,1),WeekdayOption)</f>
        <v>46096</v>
      </c>
      <c r="C35" s="8">
        <v>46097</v>
      </c>
      <c r="D35" s="8">
        <v>46098</v>
      </c>
      <c r="E35" s="8">
        <v>46099</v>
      </c>
      <c r="F35" s="8">
        <v>46100</v>
      </c>
      <c r="G35" s="8">
        <v>46101</v>
      </c>
      <c r="H35" s="9">
        <v>46102</v>
      </c>
    </row>
    <row r="36" spans="1:15" ht="56.25" customHeight="1" x14ac:dyDescent="0.25">
      <c r="B36" s="10" t="s">
        <v>16</v>
      </c>
      <c r="C36" s="10" t="s">
        <v>15</v>
      </c>
      <c r="D36" s="10" t="s">
        <v>15</v>
      </c>
      <c r="E36" s="10" t="s">
        <v>15</v>
      </c>
      <c r="F36" s="10" t="s">
        <v>15</v>
      </c>
      <c r="G36" s="10" t="s">
        <v>15</v>
      </c>
      <c r="H36" s="10" t="s">
        <v>15</v>
      </c>
    </row>
    <row r="37" spans="1:15" ht="16.5" customHeight="1" x14ac:dyDescent="0.25">
      <c r="B37" s="8">
        <f t="array" ref="B37:H37">Days+22+DATE(Calendar3Year,Calendar3MonthOption,1)-WEEKDAY(DATE(Calendar3Year,Calendar3MonthOption,1),WeekdayOption)</f>
        <v>46103</v>
      </c>
      <c r="C37" s="8">
        <v>46104</v>
      </c>
      <c r="D37" s="8">
        <v>46105</v>
      </c>
      <c r="E37" s="8">
        <v>46106</v>
      </c>
      <c r="F37" s="8">
        <v>46107</v>
      </c>
      <c r="G37" s="8">
        <v>46108</v>
      </c>
      <c r="H37" s="9">
        <v>46109</v>
      </c>
    </row>
    <row r="38" spans="1:15" ht="56.25" customHeight="1" x14ac:dyDescent="0.25">
      <c r="B38" s="10" t="s">
        <v>15</v>
      </c>
      <c r="C38" s="10" t="s">
        <v>15</v>
      </c>
      <c r="D38" s="10" t="s">
        <v>15</v>
      </c>
      <c r="E38" s="10" t="s">
        <v>15</v>
      </c>
      <c r="F38" s="10" t="s">
        <v>16</v>
      </c>
      <c r="G38" s="10" t="s">
        <v>15</v>
      </c>
      <c r="H38" s="10" t="s">
        <v>15</v>
      </c>
    </row>
    <row r="39" spans="1:15" ht="16.5" customHeight="1" x14ac:dyDescent="0.25">
      <c r="B39" s="8">
        <f t="array" ref="B39:H39">Days+29+DATE(Calendar3Year,Calendar3MonthOption,1)-WEEKDAY(DATE(Calendar3Year,Calendar3MonthOption,1),WeekdayOption)</f>
        <v>46110</v>
      </c>
      <c r="C39" s="8">
        <v>46111</v>
      </c>
      <c r="D39" s="8">
        <v>46112</v>
      </c>
      <c r="E39" s="8">
        <v>46113</v>
      </c>
      <c r="F39" s="8">
        <v>46114</v>
      </c>
      <c r="G39" s="8">
        <v>46115</v>
      </c>
      <c r="H39" s="9">
        <v>46116</v>
      </c>
    </row>
    <row r="40" spans="1:15" ht="57" customHeight="1" x14ac:dyDescent="0.25">
      <c r="B40" s="10" t="s">
        <v>16</v>
      </c>
      <c r="C40" s="10" t="s">
        <v>15</v>
      </c>
      <c r="D40" s="10" t="s">
        <v>15</v>
      </c>
      <c r="E40" s="10"/>
      <c r="F40" s="10"/>
      <c r="G40" s="10"/>
      <c r="H40" s="10"/>
    </row>
    <row r="41" spans="1:15" ht="16.5" customHeight="1" x14ac:dyDescent="0.25">
      <c r="B41" s="8">
        <f t="array" ref="B41:C41">Days+36+DATE(Calendar3Year,Calendar3MonthOption,1)-WEEKDAY(DATE(Calendar3Year,Calendar3MonthOption,1),WeekdayOption)</f>
        <v>46117</v>
      </c>
      <c r="C41" s="8">
        <v>46118</v>
      </c>
      <c r="D41" s="27"/>
      <c r="E41" s="27"/>
      <c r="F41" s="27"/>
      <c r="G41" s="27"/>
      <c r="H41" s="27"/>
    </row>
    <row r="42" spans="1:15" ht="63.75" customHeight="1" x14ac:dyDescent="0.25">
      <c r="B42" s="10"/>
      <c r="C42" s="10"/>
      <c r="D42" s="32" t="s">
        <v>18</v>
      </c>
      <c r="E42" s="32"/>
      <c r="F42" s="32"/>
      <c r="G42" s="32"/>
      <c r="H42" s="32"/>
    </row>
    <row r="43" spans="1:15" ht="54" customHeight="1" x14ac:dyDescent="0.7">
      <c r="A43" s="1"/>
      <c r="B43" s="18">
        <f>YEAR(DATE(Calendar3Year,Calendar3MonthOption+1,1))</f>
        <v>2026</v>
      </c>
      <c r="C43" s="25" t="str">
        <f>TEXT(DATE(Calendar3Year,Calendar3MonthOption+1,1),"m月")</f>
        <v>4月</v>
      </c>
      <c r="D43" s="25"/>
      <c r="E43" s="25"/>
      <c r="F43" s="29"/>
      <c r="G43" s="29"/>
      <c r="H43" s="11" t="s">
        <v>4</v>
      </c>
    </row>
    <row r="44" spans="1:15" ht="14.25" customHeight="1" x14ac:dyDescent="0.25">
      <c r="A44" s="7"/>
      <c r="B44" s="2" t="s">
        <v>1</v>
      </c>
      <c r="C44" s="3" t="str">
        <f>UPPER(TEXT(C45,"aaaa"))</f>
        <v>月曜日</v>
      </c>
      <c r="D44" s="2" t="str">
        <f t="shared" ref="D44:G44" si="5">UPPER(TEXT(D45,"aaaa"))</f>
        <v>火曜日</v>
      </c>
      <c r="E44" s="3" t="str">
        <f t="shared" si="5"/>
        <v>水曜日</v>
      </c>
      <c r="F44" s="2" t="str">
        <f t="shared" si="5"/>
        <v>木曜日</v>
      </c>
      <c r="G44" s="3" t="str">
        <f t="shared" si="5"/>
        <v>金曜日</v>
      </c>
      <c r="H44" s="2" t="str">
        <f>UPPER(TEXT(H45,"aaaa"))</f>
        <v>土曜日</v>
      </c>
      <c r="I44" s="16" t="str">
        <f t="shared" ref="I44:O44" si="6">UPPER(TEXT(B45,"aaaa"))</f>
        <v>日曜日</v>
      </c>
      <c r="J44" s="17" t="str">
        <f t="shared" si="6"/>
        <v>月曜日</v>
      </c>
      <c r="K44" s="16" t="str">
        <f t="shared" si="6"/>
        <v>火曜日</v>
      </c>
      <c r="L44" s="17" t="str">
        <f t="shared" si="6"/>
        <v>水曜日</v>
      </c>
      <c r="M44" s="16" t="str">
        <f t="shared" si="6"/>
        <v>木曜日</v>
      </c>
      <c r="N44" s="17" t="str">
        <f t="shared" si="6"/>
        <v>金曜日</v>
      </c>
      <c r="O44" s="16" t="str">
        <f t="shared" si="6"/>
        <v>土曜日</v>
      </c>
    </row>
    <row r="45" spans="1:15" ht="16.5" customHeight="1" x14ac:dyDescent="0.25">
      <c r="B45" s="8">
        <f t="array" ref="B45:H45">Days+1+DATE(Calendar4Year,Calendar4MonthOption,1)-WEEKDAY(DATE(Calendar4Year,Calendar4MonthOption,1),WeekdayOption)</f>
        <v>46110</v>
      </c>
      <c r="C45" s="8">
        <v>46111</v>
      </c>
      <c r="D45" s="8">
        <v>46112</v>
      </c>
      <c r="E45" s="8">
        <v>46113</v>
      </c>
      <c r="F45" s="8">
        <v>46114</v>
      </c>
      <c r="G45" s="8">
        <v>46115</v>
      </c>
      <c r="H45" s="9">
        <v>46116</v>
      </c>
    </row>
    <row r="46" spans="1:15" ht="56.25" customHeight="1" x14ac:dyDescent="0.25">
      <c r="B46" s="4"/>
      <c r="C46" s="4"/>
      <c r="D46" s="10"/>
      <c r="E46" s="10" t="s">
        <v>16</v>
      </c>
      <c r="F46" s="10" t="s">
        <v>15</v>
      </c>
      <c r="G46" s="10" t="s">
        <v>16</v>
      </c>
      <c r="H46" s="10" t="s">
        <v>15</v>
      </c>
    </row>
    <row r="47" spans="1:15" ht="16.5" customHeight="1" x14ac:dyDescent="0.25">
      <c r="B47" s="8">
        <f t="array" ref="B47:H47">Days+8+DATE(Calendar4Year,Calendar4MonthOption,1)-WEEKDAY(DATE(Calendar4Year,Calendar4MonthOption,1),WeekdayOption)</f>
        <v>46117</v>
      </c>
      <c r="C47" s="8">
        <v>46118</v>
      </c>
      <c r="D47" s="8">
        <v>46119</v>
      </c>
      <c r="E47" s="8">
        <v>46120</v>
      </c>
      <c r="F47" s="8">
        <v>46121</v>
      </c>
      <c r="G47" s="8">
        <v>46122</v>
      </c>
      <c r="H47" s="9">
        <v>46123</v>
      </c>
    </row>
    <row r="48" spans="1:15" ht="56.25" customHeight="1" x14ac:dyDescent="0.25">
      <c r="B48" s="10" t="s">
        <v>15</v>
      </c>
      <c r="C48" s="10" t="s">
        <v>15</v>
      </c>
      <c r="D48" s="10" t="s">
        <v>15</v>
      </c>
      <c r="E48" s="10" t="s">
        <v>15</v>
      </c>
      <c r="F48" s="10" t="s">
        <v>15</v>
      </c>
      <c r="G48" s="10" t="s">
        <v>16</v>
      </c>
      <c r="H48" s="10" t="s">
        <v>15</v>
      </c>
    </row>
    <row r="49" spans="1:8" ht="16.5" customHeight="1" x14ac:dyDescent="0.25">
      <c r="B49" s="8">
        <f t="array" ref="B49:H49">Days+15+DATE(Calendar4Year,Calendar4MonthOption,1)-WEEKDAY(DATE(Calendar4Year,Calendar4MonthOption,1),WeekdayOption)</f>
        <v>46124</v>
      </c>
      <c r="C49" s="8">
        <v>46125</v>
      </c>
      <c r="D49" s="8">
        <v>46126</v>
      </c>
      <c r="E49" s="8">
        <v>46127</v>
      </c>
      <c r="F49" s="8">
        <v>46128</v>
      </c>
      <c r="G49" s="8">
        <v>46129</v>
      </c>
      <c r="H49" s="9">
        <v>46130</v>
      </c>
    </row>
    <row r="50" spans="1:8" ht="56.25" customHeight="1" x14ac:dyDescent="0.25">
      <c r="B50" s="10" t="s">
        <v>15</v>
      </c>
      <c r="C50" s="10" t="s">
        <v>15</v>
      </c>
      <c r="D50" s="10" t="s">
        <v>14</v>
      </c>
      <c r="E50" s="10" t="s">
        <v>16</v>
      </c>
      <c r="F50" s="10" t="s">
        <v>14</v>
      </c>
      <c r="G50" s="10" t="s">
        <v>16</v>
      </c>
      <c r="H50" s="10" t="s">
        <v>16</v>
      </c>
    </row>
    <row r="51" spans="1:8" ht="16.5" customHeight="1" x14ac:dyDescent="0.25">
      <c r="B51" s="8">
        <f t="array" ref="B51:H51">Days+22+DATE(Calendar4Year,Calendar4MonthOption,1)-WEEKDAY(DATE(Calendar4Year,Calendar4MonthOption,1),WeekdayOption)</f>
        <v>46131</v>
      </c>
      <c r="C51" s="8">
        <v>46132</v>
      </c>
      <c r="D51" s="8">
        <v>46133</v>
      </c>
      <c r="E51" s="8">
        <v>46134</v>
      </c>
      <c r="F51" s="8">
        <v>46135</v>
      </c>
      <c r="G51" s="8">
        <v>46136</v>
      </c>
      <c r="H51" s="9">
        <v>46137</v>
      </c>
    </row>
    <row r="52" spans="1:8" ht="56.25" customHeight="1" x14ac:dyDescent="0.25">
      <c r="B52" s="10" t="s">
        <v>14</v>
      </c>
      <c r="C52" s="10" t="s">
        <v>16</v>
      </c>
      <c r="D52" s="10" t="s">
        <v>16</v>
      </c>
      <c r="E52" s="10" t="s">
        <v>15</v>
      </c>
      <c r="F52" s="10" t="s">
        <v>15</v>
      </c>
      <c r="G52" s="10" t="s">
        <v>15</v>
      </c>
      <c r="H52" s="10" t="s">
        <v>14</v>
      </c>
    </row>
    <row r="53" spans="1:8" ht="16.5" customHeight="1" x14ac:dyDescent="0.25">
      <c r="B53" s="8">
        <f t="array" ref="B53:H53">Days+29+DATE(Calendar4Year,Calendar4MonthOption,1)-WEEKDAY(DATE(Calendar4Year,Calendar4MonthOption,1),WeekdayOption)</f>
        <v>46138</v>
      </c>
      <c r="C53" s="8">
        <v>46139</v>
      </c>
      <c r="D53" s="8">
        <v>46140</v>
      </c>
      <c r="E53" s="8">
        <v>46141</v>
      </c>
      <c r="F53" s="8">
        <v>46142</v>
      </c>
      <c r="G53" s="8">
        <v>46143</v>
      </c>
      <c r="H53" s="9">
        <v>46144</v>
      </c>
    </row>
    <row r="54" spans="1:8" ht="57" customHeight="1" x14ac:dyDescent="0.25">
      <c r="B54" s="10" t="s">
        <v>14</v>
      </c>
      <c r="C54" s="10" t="s">
        <v>16</v>
      </c>
      <c r="D54" s="10" t="s">
        <v>14</v>
      </c>
      <c r="E54" s="10" t="s">
        <v>16</v>
      </c>
      <c r="F54" s="10" t="s">
        <v>14</v>
      </c>
      <c r="G54" s="4"/>
      <c r="H54" s="6"/>
    </row>
    <row r="55" spans="1:8" ht="16.5" customHeight="1" x14ac:dyDescent="0.25">
      <c r="B55" s="8">
        <f t="array" ref="B55:C55">Days+36+DATE(Calendar4Year,Calendar4MonthOption,1)-WEEKDAY(DATE(Calendar4Year,Calendar4MonthOption,1),WeekdayOption)</f>
        <v>46145</v>
      </c>
      <c r="C55" s="8">
        <v>46146</v>
      </c>
      <c r="D55" s="26"/>
      <c r="E55" s="27"/>
      <c r="F55" s="27"/>
      <c r="G55" s="27"/>
      <c r="H55" s="27"/>
    </row>
    <row r="56" spans="1:8" ht="63.75" customHeight="1" x14ac:dyDescent="0.25">
      <c r="B56" s="4"/>
      <c r="C56" s="4"/>
      <c r="D56" s="30" t="s">
        <v>17</v>
      </c>
      <c r="E56" s="31"/>
      <c r="F56" s="30"/>
      <c r="G56" s="31"/>
      <c r="H56" s="19"/>
    </row>
    <row r="57" spans="1:8" ht="54" customHeight="1" x14ac:dyDescent="0.7">
      <c r="A57" s="1"/>
      <c r="B57" s="18">
        <f>YEAR(DATE(Calendar4Year,Calendar4MonthOption+1,1))</f>
        <v>2026</v>
      </c>
      <c r="C57" s="25" t="str">
        <f>TEXT(DATE(Calendar4Year,Calendar4MonthOption+1,1),"m月")</f>
        <v>5月</v>
      </c>
      <c r="D57" s="25"/>
      <c r="E57" s="25"/>
      <c r="F57" s="29" t="s">
        <v>3</v>
      </c>
      <c r="G57" s="29"/>
      <c r="H57" s="11" t="s">
        <v>4</v>
      </c>
    </row>
    <row r="58" spans="1:8" ht="14.25" customHeight="1" x14ac:dyDescent="0.25">
      <c r="A58" s="7"/>
      <c r="B58" s="16" t="str">
        <f t="shared" ref="B58:H58" si="7">UPPER(TEXT(B59,"aaaa"))</f>
        <v>日曜日</v>
      </c>
      <c r="C58" s="17" t="str">
        <f t="shared" si="7"/>
        <v>月曜日</v>
      </c>
      <c r="D58" s="16" t="str">
        <f t="shared" si="7"/>
        <v>火曜日</v>
      </c>
      <c r="E58" s="17" t="str">
        <f t="shared" si="7"/>
        <v>水曜日</v>
      </c>
      <c r="F58" s="16" t="str">
        <f t="shared" si="7"/>
        <v>木曜日</v>
      </c>
      <c r="G58" s="17" t="str">
        <f t="shared" si="7"/>
        <v>金曜日</v>
      </c>
      <c r="H58" s="16" t="str">
        <f t="shared" si="7"/>
        <v>土曜日</v>
      </c>
    </row>
    <row r="59" spans="1:8" ht="16.5" customHeight="1" x14ac:dyDescent="0.25">
      <c r="B59" s="8">
        <f t="array" ref="B59:H59">Days+1+DATE(Calendar5Year,Calendar5MonthOption,1)-WEEKDAY(DATE(Calendar5Year,Calendar5MonthOption,1),WeekdayOption)</f>
        <v>46138</v>
      </c>
      <c r="C59" s="8">
        <v>46139</v>
      </c>
      <c r="D59" s="8">
        <v>46140</v>
      </c>
      <c r="E59" s="8">
        <v>46141</v>
      </c>
      <c r="F59" s="8">
        <v>46142</v>
      </c>
      <c r="G59" s="8">
        <v>46143</v>
      </c>
      <c r="H59" s="9">
        <v>46144</v>
      </c>
    </row>
    <row r="60" spans="1:8" ht="56.25" customHeight="1" x14ac:dyDescent="0.25">
      <c r="B60" s="4"/>
      <c r="D60" s="10"/>
      <c r="E60" s="10"/>
      <c r="F60" s="10"/>
      <c r="G60" s="10" t="s">
        <v>14</v>
      </c>
      <c r="H60" s="10" t="s">
        <v>14</v>
      </c>
    </row>
    <row r="61" spans="1:8" ht="16.5" customHeight="1" x14ac:dyDescent="0.25">
      <c r="B61" s="8">
        <f t="array" ref="B61:H61">Days+8+DATE(Calendar5Year,Calendar5MonthOption,1)-WEEKDAY(DATE(Calendar5Year,Calendar5MonthOption,1),WeekdayOption)</f>
        <v>46145</v>
      </c>
      <c r="C61" s="8">
        <v>46146</v>
      </c>
      <c r="D61" s="8">
        <v>46147</v>
      </c>
      <c r="E61" s="8">
        <v>46148</v>
      </c>
      <c r="F61" s="8">
        <v>46149</v>
      </c>
      <c r="G61" s="8">
        <v>46150</v>
      </c>
      <c r="H61" s="9">
        <v>46151</v>
      </c>
    </row>
    <row r="62" spans="1:8" ht="56.25" customHeight="1" x14ac:dyDescent="0.25">
      <c r="B62" s="10" t="s">
        <v>14</v>
      </c>
      <c r="C62" s="10" t="s">
        <v>14</v>
      </c>
      <c r="D62" s="10" t="s">
        <v>14</v>
      </c>
      <c r="E62" s="10" t="s">
        <v>14</v>
      </c>
      <c r="F62" s="10" t="s">
        <v>14</v>
      </c>
      <c r="G62" s="10" t="s">
        <v>14</v>
      </c>
      <c r="H62" s="10" t="s">
        <v>14</v>
      </c>
    </row>
    <row r="63" spans="1:8" ht="16.5" customHeight="1" x14ac:dyDescent="0.25">
      <c r="B63" s="8">
        <f t="array" ref="B63:H63">Days+15+DATE(Calendar5Year,Calendar5MonthOption,1)-WEEKDAY(DATE(Calendar5Year,Calendar5MonthOption,1),WeekdayOption)</f>
        <v>46152</v>
      </c>
      <c r="C63" s="8">
        <v>46153</v>
      </c>
      <c r="D63" s="8">
        <v>46154</v>
      </c>
      <c r="E63" s="8">
        <v>46155</v>
      </c>
      <c r="F63" s="8">
        <v>46156</v>
      </c>
      <c r="G63" s="8">
        <v>46157</v>
      </c>
      <c r="H63" s="9">
        <v>46158</v>
      </c>
    </row>
    <row r="64" spans="1:8" ht="56.25" customHeight="1" x14ac:dyDescent="0.25">
      <c r="B64" s="10" t="s">
        <v>14</v>
      </c>
      <c r="C64" s="10" t="s">
        <v>14</v>
      </c>
      <c r="D64" s="10" t="s">
        <v>14</v>
      </c>
      <c r="E64" s="10" t="s">
        <v>14</v>
      </c>
      <c r="F64" s="10" t="s">
        <v>14</v>
      </c>
      <c r="G64" s="10" t="s">
        <v>14</v>
      </c>
      <c r="H64" s="10" t="s">
        <v>16</v>
      </c>
    </row>
    <row r="65" spans="1:8" ht="16.5" customHeight="1" x14ac:dyDescent="0.25">
      <c r="B65" s="8">
        <f t="array" ref="B65:H65">Days+22+DATE(Calendar5Year,Calendar5MonthOption,1)-WEEKDAY(DATE(Calendar5Year,Calendar5MonthOption,1),WeekdayOption)</f>
        <v>46159</v>
      </c>
      <c r="C65" s="8">
        <v>46160</v>
      </c>
      <c r="D65" s="8">
        <v>46161</v>
      </c>
      <c r="E65" s="8">
        <v>46162</v>
      </c>
      <c r="F65" s="8">
        <v>46163</v>
      </c>
      <c r="G65" s="8">
        <v>46164</v>
      </c>
      <c r="H65" s="9">
        <v>46165</v>
      </c>
    </row>
    <row r="66" spans="1:8" ht="56.25" customHeight="1" x14ac:dyDescent="0.25">
      <c r="B66" s="10" t="s">
        <v>16</v>
      </c>
      <c r="C66" s="10" t="s">
        <v>14</v>
      </c>
      <c r="D66" s="10" t="s">
        <v>14</v>
      </c>
      <c r="E66" s="10" t="s">
        <v>16</v>
      </c>
      <c r="F66" s="10" t="s">
        <v>16</v>
      </c>
      <c r="G66" s="10" t="s">
        <v>16</v>
      </c>
      <c r="H66" s="10" t="s">
        <v>14</v>
      </c>
    </row>
    <row r="67" spans="1:8" ht="16.5" customHeight="1" x14ac:dyDescent="0.25">
      <c r="B67" s="8">
        <f t="array" ref="B67:H67">Days+29+DATE(Calendar5Year,Calendar5MonthOption,1)-WEEKDAY(DATE(Calendar5Year,Calendar5MonthOption,1),WeekdayOption)</f>
        <v>46166</v>
      </c>
      <c r="C67" s="8">
        <v>46167</v>
      </c>
      <c r="D67" s="8">
        <v>46168</v>
      </c>
      <c r="E67" s="8">
        <v>46169</v>
      </c>
      <c r="F67" s="8">
        <v>46170</v>
      </c>
      <c r="G67" s="8">
        <v>46171</v>
      </c>
      <c r="H67" s="9">
        <v>46172</v>
      </c>
    </row>
    <row r="68" spans="1:8" ht="57" customHeight="1" x14ac:dyDescent="0.25">
      <c r="B68" s="10" t="s">
        <v>14</v>
      </c>
      <c r="C68" s="10" t="s">
        <v>14</v>
      </c>
      <c r="D68" s="10" t="s">
        <v>16</v>
      </c>
      <c r="E68" s="10" t="s">
        <v>16</v>
      </c>
      <c r="F68" s="10" t="s">
        <v>16</v>
      </c>
      <c r="G68" s="10" t="s">
        <v>14</v>
      </c>
      <c r="H68" s="10" t="s">
        <v>14</v>
      </c>
    </row>
    <row r="69" spans="1:8" ht="16.5" customHeight="1" x14ac:dyDescent="0.25">
      <c r="B69" s="8">
        <f t="array" ref="B69:C69">Days+36+DATE(Calendar5Year,Calendar5MonthOption,1)-WEEKDAY(DATE(Calendar5Year,Calendar5MonthOption,1),WeekdayOption)</f>
        <v>46173</v>
      </c>
      <c r="C69" s="8">
        <v>46174</v>
      </c>
      <c r="D69" s="26"/>
      <c r="E69" s="27"/>
      <c r="F69" s="27"/>
      <c r="G69" s="27"/>
      <c r="H69" s="27"/>
    </row>
    <row r="70" spans="1:8" ht="63.75" customHeight="1" x14ac:dyDescent="0.25">
      <c r="B70" s="10" t="s">
        <v>14</v>
      </c>
      <c r="C70" s="4"/>
      <c r="D70" s="30"/>
      <c r="E70" s="31"/>
      <c r="F70" s="13"/>
      <c r="G70" s="13"/>
      <c r="H70" s="13"/>
    </row>
    <row r="71" spans="1:8" ht="54" customHeight="1" x14ac:dyDescent="0.7">
      <c r="A71" s="1"/>
      <c r="B71" s="18">
        <f>YEAR(DATE(Calendar5Year,Calendar5MonthOption+1,1))</f>
        <v>2026</v>
      </c>
      <c r="C71" s="25" t="str">
        <f>TEXT(DATE(Calendar5Year,Calendar5MonthOption+1,1),"m月")</f>
        <v>6月</v>
      </c>
      <c r="D71" s="25"/>
      <c r="E71" s="25"/>
      <c r="F71" s="28" t="s">
        <v>19</v>
      </c>
      <c r="G71" s="28"/>
      <c r="H71" s="11" t="s">
        <v>4</v>
      </c>
    </row>
    <row r="72" spans="1:8" ht="14.25" customHeight="1" x14ac:dyDescent="0.25">
      <c r="A72" s="7"/>
      <c r="B72" s="16" t="str">
        <f t="shared" ref="B72:H72" si="8">UPPER(TEXT(B73,"aaaa"))</f>
        <v>日曜日</v>
      </c>
      <c r="C72" s="17" t="str">
        <f t="shared" si="8"/>
        <v>月曜日</v>
      </c>
      <c r="D72" s="16" t="str">
        <f t="shared" si="8"/>
        <v>火曜日</v>
      </c>
      <c r="E72" s="17" t="str">
        <f t="shared" si="8"/>
        <v>水曜日</v>
      </c>
      <c r="F72" s="16" t="str">
        <f t="shared" si="8"/>
        <v>木曜日</v>
      </c>
      <c r="G72" s="17" t="str">
        <f t="shared" si="8"/>
        <v>金曜日</v>
      </c>
      <c r="H72" s="16" t="str">
        <f t="shared" si="8"/>
        <v>土曜日</v>
      </c>
    </row>
    <row r="73" spans="1:8" ht="16.5" customHeight="1" x14ac:dyDescent="0.25">
      <c r="B73" s="8">
        <f t="array" ref="B73:H73">Days+1+DATE(Calendar6Year,Calendar6MonthOption,1)-WEEKDAY(DATE(Calendar6Year,Calendar6MonthOption,1),WeekdayOption)</f>
        <v>46173</v>
      </c>
      <c r="C73" s="8">
        <v>46174</v>
      </c>
      <c r="D73" s="8">
        <v>46175</v>
      </c>
      <c r="E73" s="8">
        <v>46176</v>
      </c>
      <c r="F73" s="8">
        <v>46177</v>
      </c>
      <c r="G73" s="8">
        <v>46178</v>
      </c>
      <c r="H73" s="9">
        <v>46179</v>
      </c>
    </row>
    <row r="74" spans="1:8" ht="56.25" customHeight="1" x14ac:dyDescent="0.25">
      <c r="B74" s="10"/>
      <c r="C74" s="10"/>
      <c r="D74" s="10"/>
      <c r="E74" s="10"/>
      <c r="F74" s="10"/>
      <c r="G74" s="10"/>
      <c r="H74" s="10"/>
    </row>
    <row r="75" spans="1:8" ht="16.5" customHeight="1" x14ac:dyDescent="0.25">
      <c r="B75" s="8">
        <f t="array" ref="B75:H75">Days+8+DATE(Calendar6Year,Calendar6MonthOption,1)-WEEKDAY(DATE(Calendar6Year,Calendar6MonthOption,1),WeekdayOption)</f>
        <v>46180</v>
      </c>
      <c r="C75" s="8">
        <v>46181</v>
      </c>
      <c r="D75" s="8">
        <v>46182</v>
      </c>
      <c r="E75" s="8">
        <v>46183</v>
      </c>
      <c r="F75" s="8">
        <v>46184</v>
      </c>
      <c r="G75" s="8">
        <v>46185</v>
      </c>
      <c r="H75" s="9">
        <v>46186</v>
      </c>
    </row>
    <row r="76" spans="1:8" ht="56.25" customHeight="1" x14ac:dyDescent="0.25">
      <c r="B76" s="10"/>
      <c r="C76" s="10"/>
      <c r="D76" s="10"/>
      <c r="E76" s="10"/>
      <c r="F76" s="10"/>
      <c r="G76" s="10"/>
      <c r="H76" s="10"/>
    </row>
    <row r="77" spans="1:8" ht="16.5" customHeight="1" x14ac:dyDescent="0.25">
      <c r="B77" s="8">
        <f t="array" ref="B77:H77">Days+15+DATE(Calendar6Year,Calendar6MonthOption,1)-WEEKDAY(DATE(Calendar6Year,Calendar6MonthOption,1),WeekdayOption)</f>
        <v>46187</v>
      </c>
      <c r="C77" s="8">
        <v>46188</v>
      </c>
      <c r="D77" s="8">
        <v>46189</v>
      </c>
      <c r="E77" s="8">
        <v>46190</v>
      </c>
      <c r="F77" s="8">
        <v>46191</v>
      </c>
      <c r="G77" s="8">
        <v>46192</v>
      </c>
      <c r="H77" s="9">
        <v>46193</v>
      </c>
    </row>
    <row r="78" spans="1:8" ht="56.25" customHeight="1" x14ac:dyDescent="0.25">
      <c r="B78" s="10"/>
      <c r="C78" s="10"/>
      <c r="D78" s="10"/>
      <c r="E78" s="10"/>
      <c r="F78" s="10"/>
      <c r="G78" s="10"/>
      <c r="H78" s="10"/>
    </row>
    <row r="79" spans="1:8" ht="16.5" customHeight="1" x14ac:dyDescent="0.25">
      <c r="B79" s="8">
        <f t="array" ref="B79:H79">Days+22+DATE(Calendar6Year,Calendar6MonthOption,1)-WEEKDAY(DATE(Calendar6Year,Calendar6MonthOption,1),WeekdayOption)</f>
        <v>46194</v>
      </c>
      <c r="C79" s="8">
        <v>46195</v>
      </c>
      <c r="D79" s="8">
        <v>46196</v>
      </c>
      <c r="E79" s="8">
        <v>46197</v>
      </c>
      <c r="F79" s="8">
        <v>46198</v>
      </c>
      <c r="G79" s="8">
        <v>46199</v>
      </c>
      <c r="H79" s="9">
        <v>46200</v>
      </c>
    </row>
    <row r="80" spans="1:8" ht="56.25" customHeight="1" x14ac:dyDescent="0.25">
      <c r="B80" s="10"/>
      <c r="C80" s="10"/>
      <c r="D80" s="10"/>
      <c r="E80" s="20"/>
      <c r="F80" s="10"/>
      <c r="G80" s="10"/>
      <c r="H80" s="20"/>
    </row>
    <row r="81" spans="1:8" ht="16.5" customHeight="1" x14ac:dyDescent="0.25">
      <c r="B81" s="8">
        <f t="array" ref="B81:H81">Days+29+DATE(Calendar6Year,Calendar6MonthOption,1)-WEEKDAY(DATE(Calendar6Year,Calendar6MonthOption,1),WeekdayOption)</f>
        <v>46201</v>
      </c>
      <c r="C81" s="8">
        <v>46202</v>
      </c>
      <c r="D81" s="8">
        <v>46203</v>
      </c>
      <c r="E81" s="8">
        <v>46204</v>
      </c>
      <c r="F81" s="8">
        <v>46205</v>
      </c>
      <c r="G81" s="8">
        <v>46206</v>
      </c>
      <c r="H81" s="9">
        <v>46207</v>
      </c>
    </row>
    <row r="82" spans="1:8" ht="57" customHeight="1" x14ac:dyDescent="0.25">
      <c r="B82" s="10"/>
      <c r="C82" s="10"/>
      <c r="D82" s="4"/>
      <c r="E82" s="4"/>
      <c r="F82" s="4"/>
      <c r="G82" s="4"/>
      <c r="H82" s="6"/>
    </row>
    <row r="83" spans="1:8" ht="16.5" customHeight="1" x14ac:dyDescent="0.25">
      <c r="B83" s="8">
        <f t="array" ref="B83:C83">Days+36+DATE(Calendar6Year,Calendar6MonthOption,1)-WEEKDAY(DATE(Calendar6Year,Calendar6MonthOption,1),WeekdayOption)</f>
        <v>46208</v>
      </c>
      <c r="C83" s="8">
        <v>46209</v>
      </c>
      <c r="D83" s="26" t="s">
        <v>0</v>
      </c>
      <c r="E83" s="27"/>
      <c r="F83" s="27"/>
      <c r="G83" s="27"/>
      <c r="H83" s="27"/>
    </row>
    <row r="84" spans="1:8" ht="63.75" customHeight="1" x14ac:dyDescent="0.25">
      <c r="B84" s="4"/>
      <c r="C84" s="13"/>
      <c r="D84" s="33"/>
      <c r="E84" s="33"/>
      <c r="F84" s="33"/>
      <c r="G84" s="33"/>
      <c r="H84" s="33"/>
    </row>
    <row r="85" spans="1:8" ht="54" customHeight="1" x14ac:dyDescent="0.7">
      <c r="A85" s="1"/>
      <c r="B85" s="18">
        <f>YEAR(DATE(Calendar6Year,Calendar6MonthOption+1,1))</f>
        <v>2026</v>
      </c>
      <c r="C85" s="25" t="str">
        <f>TEXT(DATE(Calendar6Year,Calendar6MonthOption+1,1),"m月")</f>
        <v>7月</v>
      </c>
      <c r="D85" s="25"/>
      <c r="E85" s="25"/>
      <c r="F85" s="29" t="s">
        <v>3</v>
      </c>
      <c r="G85" s="29"/>
      <c r="H85" s="11" t="s">
        <v>4</v>
      </c>
    </row>
    <row r="86" spans="1:8" ht="14.25" customHeight="1" x14ac:dyDescent="0.25">
      <c r="A86" s="7"/>
      <c r="B86" s="16" t="str">
        <f t="shared" ref="B86:H86" si="9">UPPER(TEXT(B87,"aaaa"))</f>
        <v>日曜日</v>
      </c>
      <c r="C86" s="17" t="str">
        <f t="shared" si="9"/>
        <v>月曜日</v>
      </c>
      <c r="D86" s="16" t="str">
        <f t="shared" si="9"/>
        <v>火曜日</v>
      </c>
      <c r="E86" s="17" t="str">
        <f t="shared" si="9"/>
        <v>水曜日</v>
      </c>
      <c r="F86" s="16" t="str">
        <f t="shared" si="9"/>
        <v>木曜日</v>
      </c>
      <c r="G86" s="17" t="str">
        <f t="shared" si="9"/>
        <v>金曜日</v>
      </c>
      <c r="H86" s="16" t="str">
        <f t="shared" si="9"/>
        <v>土曜日</v>
      </c>
    </row>
    <row r="87" spans="1:8" ht="16.5" customHeight="1" x14ac:dyDescent="0.25">
      <c r="B87" s="8">
        <f t="array" ref="B87:H87">Days+1+DATE(Calendar7Year,Calendar7MonthOption,1)-WEEKDAY(DATE(Calendar7Year,Calendar7MonthOption,1),WeekdayOption)</f>
        <v>46201</v>
      </c>
      <c r="C87" s="8">
        <v>46202</v>
      </c>
      <c r="D87" s="8">
        <v>46203</v>
      </c>
      <c r="E87" s="8">
        <v>46204</v>
      </c>
      <c r="F87" s="8">
        <v>46205</v>
      </c>
      <c r="G87" s="8">
        <v>46206</v>
      </c>
      <c r="H87" s="9">
        <v>46207</v>
      </c>
    </row>
    <row r="88" spans="1:8" ht="56.25" customHeight="1" x14ac:dyDescent="0.25">
      <c r="B88" s="4"/>
      <c r="C88" s="4"/>
      <c r="D88" s="10"/>
      <c r="E88" s="10"/>
      <c r="F88" s="10"/>
      <c r="G88" s="10"/>
      <c r="H88" s="10"/>
    </row>
    <row r="89" spans="1:8" ht="16.5" customHeight="1" x14ac:dyDescent="0.25">
      <c r="B89" s="8">
        <f t="array" ref="B89:H89">Days+8+DATE(Calendar7Year,Calendar7MonthOption,1)-WEEKDAY(DATE(Calendar7Year,Calendar7MonthOption,1),WeekdayOption)</f>
        <v>46208</v>
      </c>
      <c r="C89" s="8">
        <v>46209</v>
      </c>
      <c r="D89" s="8">
        <v>46210</v>
      </c>
      <c r="E89" s="8">
        <v>46211</v>
      </c>
      <c r="F89" s="8">
        <v>46212</v>
      </c>
      <c r="G89" s="8">
        <v>46213</v>
      </c>
      <c r="H89" s="9">
        <v>46214</v>
      </c>
    </row>
    <row r="90" spans="1:8" ht="56.25" customHeight="1" x14ac:dyDescent="0.25">
      <c r="B90" s="10"/>
      <c r="C90" s="10"/>
      <c r="D90" s="10"/>
      <c r="E90" s="10"/>
      <c r="F90" s="10"/>
      <c r="G90" s="10"/>
      <c r="H90" s="10"/>
    </row>
    <row r="91" spans="1:8" ht="16.5" customHeight="1" x14ac:dyDescent="0.25">
      <c r="B91" s="8">
        <f t="array" ref="B91:H91">Days+15+DATE(Calendar7Year,Calendar7MonthOption,1)-WEEKDAY(DATE(Calendar7Year,Calendar7MonthOption,1),WeekdayOption)</f>
        <v>46215</v>
      </c>
      <c r="C91" s="8">
        <v>46216</v>
      </c>
      <c r="D91" s="8">
        <v>46217</v>
      </c>
      <c r="E91" s="8">
        <v>46218</v>
      </c>
      <c r="F91" s="8">
        <v>46219</v>
      </c>
      <c r="G91" s="8">
        <v>46220</v>
      </c>
      <c r="H91" s="9">
        <v>46221</v>
      </c>
    </row>
    <row r="92" spans="1:8" ht="56.25" customHeight="1" x14ac:dyDescent="0.25">
      <c r="B92" s="10"/>
      <c r="C92" s="10"/>
      <c r="D92" s="10"/>
      <c r="E92" s="10"/>
      <c r="F92" s="10"/>
      <c r="G92" s="10"/>
      <c r="H92" s="10"/>
    </row>
    <row r="93" spans="1:8" ht="16.5" customHeight="1" x14ac:dyDescent="0.25">
      <c r="B93" s="8">
        <f t="array" ref="B93:H93">Days+22+DATE(Calendar7Year,Calendar7MonthOption,1)-WEEKDAY(DATE(Calendar7Year,Calendar7MonthOption,1),WeekdayOption)</f>
        <v>46222</v>
      </c>
      <c r="C93" s="8">
        <v>46223</v>
      </c>
      <c r="D93" s="8">
        <v>46224</v>
      </c>
      <c r="E93" s="8">
        <v>46225</v>
      </c>
      <c r="F93" s="8">
        <v>46226</v>
      </c>
      <c r="G93" s="8">
        <v>46227</v>
      </c>
      <c r="H93" s="9">
        <v>46228</v>
      </c>
    </row>
    <row r="94" spans="1:8" ht="56.25" customHeight="1" x14ac:dyDescent="0.25">
      <c r="B94" s="10"/>
      <c r="C94" s="10"/>
      <c r="D94" s="10"/>
      <c r="E94" s="10"/>
      <c r="F94" s="10"/>
      <c r="G94" s="10"/>
      <c r="H94" s="10"/>
    </row>
    <row r="95" spans="1:8" ht="16.5" customHeight="1" x14ac:dyDescent="0.25">
      <c r="B95" s="8">
        <f t="array" ref="B95:H95">Days+29+DATE(Calendar7Year,Calendar7MonthOption,1)-WEEKDAY(DATE(Calendar7Year,Calendar7MonthOption,1),WeekdayOption)</f>
        <v>46229</v>
      </c>
      <c r="C95" s="8">
        <v>46230</v>
      </c>
      <c r="D95" s="8">
        <v>46231</v>
      </c>
      <c r="E95" s="8">
        <v>46232</v>
      </c>
      <c r="F95" s="8">
        <v>46233</v>
      </c>
      <c r="G95" s="8">
        <v>46234</v>
      </c>
      <c r="H95" s="9">
        <v>46235</v>
      </c>
    </row>
    <row r="96" spans="1:8" ht="57" customHeight="1" x14ac:dyDescent="0.25">
      <c r="B96" s="10"/>
      <c r="C96" s="10"/>
      <c r="D96" s="10"/>
      <c r="E96" s="10"/>
      <c r="F96" s="10"/>
      <c r="G96" s="10"/>
      <c r="H96" s="6"/>
    </row>
    <row r="97" spans="1:8" ht="16.5" customHeight="1" x14ac:dyDescent="0.25">
      <c r="B97" s="8">
        <f t="array" ref="B97:C97">Days+36+DATE(Calendar7Year,Calendar7MonthOption,1)-WEEKDAY(DATE(Calendar7Year,Calendar7MonthOption,1),WeekdayOption)</f>
        <v>46236</v>
      </c>
      <c r="C97" s="8">
        <v>46237</v>
      </c>
      <c r="D97" s="34"/>
      <c r="E97" s="35"/>
      <c r="F97" s="35"/>
      <c r="G97" s="35"/>
      <c r="H97" s="35"/>
    </row>
    <row r="98" spans="1:8" ht="63.75" customHeight="1" x14ac:dyDescent="0.25">
      <c r="B98" s="4"/>
      <c r="C98" s="13"/>
      <c r="D98" s="30"/>
      <c r="E98" s="31"/>
      <c r="F98" s="15"/>
      <c r="G98" s="15"/>
      <c r="H98" s="15"/>
    </row>
    <row r="99" spans="1:8" ht="54" customHeight="1" x14ac:dyDescent="0.7">
      <c r="A99" s="1"/>
      <c r="B99" s="18">
        <f>YEAR(DATE(Calendar7Year,Calendar7MonthOption+1,1))</f>
        <v>2026</v>
      </c>
      <c r="C99" s="25" t="str">
        <f>TEXT(DATE(Calendar7Year,Calendar7MonthOption+1,1),"m月")</f>
        <v>8月</v>
      </c>
      <c r="D99" s="25"/>
      <c r="E99" s="25"/>
      <c r="F99" s="29" t="s">
        <v>3</v>
      </c>
      <c r="G99" s="29"/>
      <c r="H99" s="11" t="s">
        <v>4</v>
      </c>
    </row>
    <row r="100" spans="1:8" ht="14.25" customHeight="1" x14ac:dyDescent="0.25">
      <c r="A100" s="7"/>
      <c r="B100" s="16" t="str">
        <f t="shared" ref="B100:H100" si="10">UPPER(TEXT(B101,"aaaa"))</f>
        <v>日曜日</v>
      </c>
      <c r="C100" s="17" t="str">
        <f t="shared" si="10"/>
        <v>月曜日</v>
      </c>
      <c r="D100" s="16" t="str">
        <f t="shared" si="10"/>
        <v>火曜日</v>
      </c>
      <c r="E100" s="17" t="str">
        <f t="shared" si="10"/>
        <v>水曜日</v>
      </c>
      <c r="F100" s="16" t="str">
        <f t="shared" si="10"/>
        <v>木曜日</v>
      </c>
      <c r="G100" s="17" t="str">
        <f t="shared" si="10"/>
        <v>金曜日</v>
      </c>
      <c r="H100" s="16" t="str">
        <f t="shared" si="10"/>
        <v>土曜日</v>
      </c>
    </row>
    <row r="101" spans="1:8" ht="16.5" customHeight="1" x14ac:dyDescent="0.25">
      <c r="B101" s="8">
        <f t="array" ref="B101:H101">Days+1+DATE(Calendar8Year,Calendar8MonthOption,1)-WEEKDAY(DATE(Calendar8Year,Calendar8MonthOption,1),WeekdayOption)</f>
        <v>46229</v>
      </c>
      <c r="C101" s="8">
        <v>46230</v>
      </c>
      <c r="D101" s="8">
        <v>46231</v>
      </c>
      <c r="E101" s="8">
        <v>46232</v>
      </c>
      <c r="F101" s="8">
        <v>46233</v>
      </c>
      <c r="G101" s="8">
        <v>46234</v>
      </c>
      <c r="H101" s="9">
        <v>46235</v>
      </c>
    </row>
    <row r="102" spans="1:8" ht="56.25" customHeight="1" x14ac:dyDescent="0.25">
      <c r="B102" s="4"/>
      <c r="C102" s="4"/>
      <c r="D102" s="4"/>
      <c r="E102" s="4"/>
      <c r="F102" s="4"/>
      <c r="G102" s="10"/>
      <c r="H102" s="10"/>
    </row>
    <row r="103" spans="1:8" ht="16.5" customHeight="1" x14ac:dyDescent="0.25">
      <c r="B103" s="8">
        <f t="array" ref="B103:H103">Days+8+DATE(Calendar8Year,Calendar8MonthOption,1)-WEEKDAY(DATE(Calendar8Year,Calendar8MonthOption,1),WeekdayOption)</f>
        <v>46236</v>
      </c>
      <c r="C103" s="8">
        <v>46237</v>
      </c>
      <c r="D103" s="8">
        <v>46238</v>
      </c>
      <c r="E103" s="8">
        <v>46239</v>
      </c>
      <c r="F103" s="8">
        <v>46240</v>
      </c>
      <c r="G103" s="8">
        <v>46241</v>
      </c>
      <c r="H103" s="9">
        <v>46242</v>
      </c>
    </row>
    <row r="104" spans="1:8" ht="56.25" customHeight="1" x14ac:dyDescent="0.25">
      <c r="B104" s="10"/>
      <c r="C104" s="10"/>
      <c r="D104" s="10"/>
      <c r="E104" s="10"/>
      <c r="F104" s="10"/>
      <c r="G104" s="10"/>
      <c r="H104" s="10"/>
    </row>
    <row r="105" spans="1:8" ht="16.5" customHeight="1" x14ac:dyDescent="0.25">
      <c r="B105" s="8">
        <f t="array" ref="B105:H105">Days+15+DATE(Calendar8Year,Calendar8MonthOption,1)-WEEKDAY(DATE(Calendar8Year,Calendar8MonthOption,1),WeekdayOption)</f>
        <v>46243</v>
      </c>
      <c r="C105" s="8">
        <v>46244</v>
      </c>
      <c r="D105" s="8">
        <v>46245</v>
      </c>
      <c r="E105" s="8">
        <v>46246</v>
      </c>
      <c r="F105" s="8">
        <v>46247</v>
      </c>
      <c r="G105" s="8">
        <v>46248</v>
      </c>
      <c r="H105" s="9">
        <v>46249</v>
      </c>
    </row>
    <row r="106" spans="1:8" ht="56.25" customHeight="1" x14ac:dyDescent="0.25">
      <c r="B106" s="10"/>
      <c r="C106" s="10"/>
      <c r="D106" s="10"/>
      <c r="E106" s="10"/>
      <c r="F106" s="10"/>
      <c r="G106" s="10"/>
      <c r="H106" s="10"/>
    </row>
    <row r="107" spans="1:8" ht="16.5" customHeight="1" x14ac:dyDescent="0.25">
      <c r="B107" s="8">
        <f t="array" ref="B107:H107">Days+22+DATE(Calendar8Year,Calendar8MonthOption,1)-WEEKDAY(DATE(Calendar8Year,Calendar8MonthOption,1),WeekdayOption)</f>
        <v>46250</v>
      </c>
      <c r="C107" s="8">
        <v>46251</v>
      </c>
      <c r="D107" s="8">
        <v>46252</v>
      </c>
      <c r="E107" s="8">
        <v>46253</v>
      </c>
      <c r="F107" s="8">
        <v>46254</v>
      </c>
      <c r="G107" s="8">
        <v>46255</v>
      </c>
      <c r="H107" s="9">
        <v>46256</v>
      </c>
    </row>
    <row r="108" spans="1:8" ht="56.25" customHeight="1" x14ac:dyDescent="0.25">
      <c r="B108" s="10"/>
      <c r="C108" s="10"/>
      <c r="D108" s="10"/>
      <c r="E108" s="10"/>
      <c r="F108" s="10"/>
      <c r="G108" s="10"/>
      <c r="H108" s="10"/>
    </row>
    <row r="109" spans="1:8" ht="16.5" customHeight="1" x14ac:dyDescent="0.25">
      <c r="B109" s="8">
        <f t="array" ref="B109:H109">Days+29+DATE(Calendar8Year,Calendar8MonthOption,1)-WEEKDAY(DATE(Calendar8Year,Calendar8MonthOption,1),WeekdayOption)</f>
        <v>46257</v>
      </c>
      <c r="C109" s="8">
        <v>46258</v>
      </c>
      <c r="D109" s="8">
        <v>46259</v>
      </c>
      <c r="E109" s="8">
        <v>46260</v>
      </c>
      <c r="F109" s="8">
        <v>46261</v>
      </c>
      <c r="G109" s="8">
        <v>46262</v>
      </c>
      <c r="H109" s="9">
        <v>46263</v>
      </c>
    </row>
    <row r="110" spans="1:8" ht="57" customHeight="1" x14ac:dyDescent="0.25">
      <c r="B110" s="10"/>
      <c r="C110" s="10"/>
      <c r="D110" s="10"/>
      <c r="E110" s="10"/>
      <c r="F110" s="10"/>
      <c r="G110" s="10"/>
      <c r="H110" s="10"/>
    </row>
    <row r="111" spans="1:8" ht="16.5" customHeight="1" x14ac:dyDescent="0.25">
      <c r="B111" s="8">
        <f t="array" ref="B111:C111">Days+36+DATE(Calendar8Year,Calendar8MonthOption,1)-WEEKDAY(DATE(Calendar8Year,Calendar8MonthOption,1),WeekdayOption)</f>
        <v>46264</v>
      </c>
      <c r="C111" s="8">
        <v>46265</v>
      </c>
      <c r="D111" s="26"/>
      <c r="E111" s="27"/>
      <c r="F111" s="27"/>
      <c r="G111" s="27"/>
      <c r="H111" s="27"/>
    </row>
    <row r="112" spans="1:8" ht="63.75" customHeight="1" x14ac:dyDescent="0.25">
      <c r="B112" s="10"/>
      <c r="C112" s="4"/>
      <c r="D112" s="33"/>
      <c r="E112" s="33"/>
      <c r="F112" s="33"/>
      <c r="G112" s="33"/>
      <c r="H112" s="33"/>
    </row>
    <row r="113" spans="1:8" ht="54" customHeight="1" x14ac:dyDescent="0.7">
      <c r="A113" s="1"/>
      <c r="B113" s="18">
        <f>YEAR(DATE(Calendar8Year,Calendar8MonthOption+1,1))</f>
        <v>2026</v>
      </c>
      <c r="C113" s="25" t="str">
        <f>TEXT(DATE(Calendar8Year,Calendar8MonthOption+1,1),"m月")</f>
        <v>9月</v>
      </c>
      <c r="D113" s="25"/>
      <c r="E113" s="25"/>
      <c r="F113" s="29" t="s">
        <v>3</v>
      </c>
      <c r="G113" s="29"/>
      <c r="H113" s="11" t="s">
        <v>4</v>
      </c>
    </row>
    <row r="114" spans="1:8" ht="14.25" customHeight="1" x14ac:dyDescent="0.25">
      <c r="A114" s="7"/>
      <c r="B114" s="16" t="str">
        <f t="shared" ref="B114:H114" si="11">UPPER(TEXT(B115,"aaaa"))</f>
        <v>日曜日</v>
      </c>
      <c r="C114" s="17" t="str">
        <f t="shared" si="11"/>
        <v>月曜日</v>
      </c>
      <c r="D114" s="16" t="str">
        <f t="shared" si="11"/>
        <v>火曜日</v>
      </c>
      <c r="E114" s="17" t="str">
        <f t="shared" si="11"/>
        <v>水曜日</v>
      </c>
      <c r="F114" s="16" t="str">
        <f t="shared" si="11"/>
        <v>木曜日</v>
      </c>
      <c r="G114" s="17" t="str">
        <f t="shared" si="11"/>
        <v>金曜日</v>
      </c>
      <c r="H114" s="16" t="str">
        <f t="shared" si="11"/>
        <v>土曜日</v>
      </c>
    </row>
    <row r="115" spans="1:8" ht="16.5" customHeight="1" x14ac:dyDescent="0.25">
      <c r="B115" s="8">
        <f t="array" ref="B115:H115">Days+1+DATE(Calendar9Year,Calendar9MonthOption,1)-WEEKDAY(DATE(Calendar9Year,Calendar9MonthOption,1),WeekdayOption)</f>
        <v>46264</v>
      </c>
      <c r="C115" s="8">
        <v>46265</v>
      </c>
      <c r="D115" s="8">
        <v>46266</v>
      </c>
      <c r="E115" s="8">
        <v>46267</v>
      </c>
      <c r="F115" s="8">
        <v>46268</v>
      </c>
      <c r="G115" s="8">
        <v>46269</v>
      </c>
      <c r="H115" s="9">
        <v>46270</v>
      </c>
    </row>
    <row r="116" spans="1:8" ht="56.25" customHeight="1" x14ac:dyDescent="0.25">
      <c r="B116" s="4"/>
      <c r="C116" s="10"/>
      <c r="D116" s="10"/>
      <c r="E116" s="10"/>
      <c r="F116" s="10"/>
      <c r="G116" s="10"/>
      <c r="H116" s="10"/>
    </row>
    <row r="117" spans="1:8" ht="16.5" customHeight="1" x14ac:dyDescent="0.25">
      <c r="B117" s="8">
        <f t="array" ref="B117:H117">Days+8+DATE(Calendar9Year,Calendar9MonthOption,1)-WEEKDAY(DATE(Calendar9Year,Calendar9MonthOption,1),WeekdayOption)</f>
        <v>46271</v>
      </c>
      <c r="C117" s="8">
        <v>46272</v>
      </c>
      <c r="D117" s="8">
        <v>46273</v>
      </c>
      <c r="E117" s="8">
        <v>46274</v>
      </c>
      <c r="F117" s="8">
        <v>46275</v>
      </c>
      <c r="G117" s="8">
        <v>46276</v>
      </c>
      <c r="H117" s="9">
        <v>46277</v>
      </c>
    </row>
    <row r="118" spans="1:8" ht="56.25" customHeight="1" x14ac:dyDescent="0.25">
      <c r="B118" s="10"/>
      <c r="C118" s="10"/>
      <c r="D118" s="10"/>
      <c r="E118" s="10"/>
      <c r="F118" s="10"/>
      <c r="G118" s="10"/>
      <c r="H118" s="10"/>
    </row>
    <row r="119" spans="1:8" ht="16.5" customHeight="1" x14ac:dyDescent="0.25">
      <c r="B119" s="8">
        <f t="array" ref="B119:H119">Days+15+DATE(Calendar9Year,Calendar9MonthOption,1)-WEEKDAY(DATE(Calendar9Year,Calendar9MonthOption,1),WeekdayOption)</f>
        <v>46278</v>
      </c>
      <c r="C119" s="8">
        <v>46279</v>
      </c>
      <c r="D119" s="8">
        <v>46280</v>
      </c>
      <c r="E119" s="8">
        <v>46281</v>
      </c>
      <c r="F119" s="8">
        <v>46282</v>
      </c>
      <c r="G119" s="8">
        <v>46283</v>
      </c>
      <c r="H119" s="9">
        <v>46284</v>
      </c>
    </row>
    <row r="120" spans="1:8" ht="56.25" customHeight="1" x14ac:dyDescent="0.25">
      <c r="B120" s="10"/>
      <c r="C120" s="10"/>
      <c r="D120" s="10"/>
      <c r="E120" s="10"/>
      <c r="F120" s="10"/>
      <c r="G120" s="10"/>
      <c r="H120" s="10"/>
    </row>
    <row r="121" spans="1:8" ht="16.5" customHeight="1" x14ac:dyDescent="0.25">
      <c r="B121" s="8">
        <f t="array" ref="B121:H121">Days+22+DATE(Calendar9Year,Calendar9MonthOption,1)-WEEKDAY(DATE(Calendar9Year,Calendar9MonthOption,1),WeekdayOption)</f>
        <v>46285</v>
      </c>
      <c r="C121" s="8">
        <v>46286</v>
      </c>
      <c r="D121" s="8">
        <v>46287</v>
      </c>
      <c r="E121" s="8">
        <v>46288</v>
      </c>
      <c r="F121" s="8">
        <v>46289</v>
      </c>
      <c r="G121" s="8">
        <v>46290</v>
      </c>
      <c r="H121" s="9">
        <v>46291</v>
      </c>
    </row>
    <row r="122" spans="1:8" ht="56.25" customHeight="1" x14ac:dyDescent="0.25">
      <c r="B122" s="10"/>
      <c r="C122" s="10"/>
      <c r="D122" s="10"/>
      <c r="E122" s="10"/>
      <c r="F122" s="10"/>
      <c r="G122" s="10"/>
      <c r="H122" s="10"/>
    </row>
    <row r="123" spans="1:8" ht="16.5" customHeight="1" x14ac:dyDescent="0.25">
      <c r="B123" s="8">
        <f t="array" ref="B123:H123">Days+29+DATE(Calendar9Year,Calendar9MonthOption,1)-WEEKDAY(DATE(Calendar9Year,Calendar9MonthOption,1),WeekdayOption)</f>
        <v>46292</v>
      </c>
      <c r="C123" s="8">
        <v>46293</v>
      </c>
      <c r="D123" s="8">
        <v>46294</v>
      </c>
      <c r="E123" s="8">
        <v>46295</v>
      </c>
      <c r="F123" s="8">
        <v>46296</v>
      </c>
      <c r="G123" s="8">
        <v>46297</v>
      </c>
      <c r="H123" s="9">
        <v>46298</v>
      </c>
    </row>
    <row r="124" spans="1:8" ht="57" customHeight="1" x14ac:dyDescent="0.25">
      <c r="B124" s="10"/>
      <c r="C124" s="10"/>
      <c r="D124" s="10"/>
      <c r="E124" s="4"/>
      <c r="F124" s="4"/>
      <c r="G124" s="4"/>
      <c r="H124" s="6"/>
    </row>
    <row r="125" spans="1:8" ht="16.5" customHeight="1" x14ac:dyDescent="0.25">
      <c r="B125" s="8">
        <f t="array" ref="B125:C125">Days+36+DATE(Calendar9Year,Calendar9MonthOption,1)-WEEKDAY(DATE(Calendar9Year,Calendar9MonthOption,1),WeekdayOption)</f>
        <v>46299</v>
      </c>
      <c r="C125" s="8">
        <v>46300</v>
      </c>
      <c r="D125" s="26" t="s">
        <v>0</v>
      </c>
      <c r="E125" s="27"/>
      <c r="F125" s="27"/>
      <c r="G125" s="27"/>
      <c r="H125" s="27"/>
    </row>
    <row r="126" spans="1:8" ht="63.75" customHeight="1" x14ac:dyDescent="0.25">
      <c r="B126" s="4"/>
      <c r="C126" s="4"/>
      <c r="D126" s="33"/>
      <c r="E126" s="33"/>
      <c r="F126" s="33"/>
      <c r="G126" s="33"/>
      <c r="H126" s="33"/>
    </row>
    <row r="127" spans="1:8" ht="54" customHeight="1" x14ac:dyDescent="0.7">
      <c r="A127" s="1"/>
      <c r="B127" s="18">
        <f>YEAR(DATE(Calendar9Year,Calendar9MonthOption+1,1))</f>
        <v>2026</v>
      </c>
      <c r="C127" s="25" t="str">
        <f>TEXT(DATE(Calendar9Year,Calendar9MonthOption+1,1),"m月")</f>
        <v>10月</v>
      </c>
      <c r="D127" s="25"/>
      <c r="E127" s="25"/>
      <c r="F127" s="29"/>
      <c r="G127" s="29"/>
      <c r="H127" s="13"/>
    </row>
    <row r="128" spans="1:8" ht="14.25" customHeight="1" x14ac:dyDescent="0.25">
      <c r="A128" s="7"/>
      <c r="B128" s="16" t="str">
        <f t="shared" ref="B128:H128" si="12">UPPER(TEXT(B129,"aaaa"))</f>
        <v>日曜日</v>
      </c>
      <c r="C128" s="17" t="str">
        <f t="shared" si="12"/>
        <v>月曜日</v>
      </c>
      <c r="D128" s="16" t="str">
        <f t="shared" si="12"/>
        <v>火曜日</v>
      </c>
      <c r="E128" s="17" t="str">
        <f t="shared" si="12"/>
        <v>水曜日</v>
      </c>
      <c r="F128" s="16" t="str">
        <f t="shared" si="12"/>
        <v>木曜日</v>
      </c>
      <c r="G128" s="17" t="str">
        <f t="shared" si="12"/>
        <v>金曜日</v>
      </c>
      <c r="H128" s="16" t="str">
        <f t="shared" si="12"/>
        <v>土曜日</v>
      </c>
    </row>
    <row r="129" spans="2:8" ht="16.5" customHeight="1" x14ac:dyDescent="0.25">
      <c r="B129" s="8">
        <f t="array" ref="B129:H129">Days+1+DATE(Calendar10Year,Calendar10MonthOption,1)-WEEKDAY(DATE(Calendar10Year,Calendar10MonthOption,1),WeekdayOption)</f>
        <v>46292</v>
      </c>
      <c r="C129" s="8">
        <v>46293</v>
      </c>
      <c r="D129" s="8">
        <v>46294</v>
      </c>
      <c r="E129" s="8">
        <v>46295</v>
      </c>
      <c r="F129" s="8">
        <v>46296</v>
      </c>
      <c r="G129" s="8">
        <v>46297</v>
      </c>
      <c r="H129" s="9">
        <v>46298</v>
      </c>
    </row>
    <row r="130" spans="2:8" ht="56.25" customHeight="1" x14ac:dyDescent="0.25">
      <c r="B130" s="4"/>
      <c r="C130" s="4"/>
      <c r="D130" s="4"/>
      <c r="E130" s="10"/>
      <c r="F130" s="10"/>
      <c r="G130" s="10"/>
      <c r="H130" s="10"/>
    </row>
    <row r="131" spans="2:8" ht="16.5" customHeight="1" x14ac:dyDescent="0.25">
      <c r="B131" s="8">
        <f t="array" ref="B131:H131">Days+8+DATE(Calendar10Year,Calendar10MonthOption,1)-WEEKDAY(DATE(Calendar10Year,Calendar10MonthOption,1),WeekdayOption)</f>
        <v>46299</v>
      </c>
      <c r="C131" s="8">
        <v>46300</v>
      </c>
      <c r="D131" s="8">
        <v>46301</v>
      </c>
      <c r="E131" s="8">
        <v>46302</v>
      </c>
      <c r="F131" s="8">
        <v>46303</v>
      </c>
      <c r="G131" s="8">
        <v>46304</v>
      </c>
      <c r="H131" s="9">
        <v>46305</v>
      </c>
    </row>
    <row r="132" spans="2:8" ht="56.25" customHeight="1" x14ac:dyDescent="0.25">
      <c r="B132" s="10"/>
      <c r="C132" s="10"/>
      <c r="D132" s="10"/>
      <c r="E132" s="10"/>
      <c r="F132" s="10"/>
      <c r="G132" s="10"/>
      <c r="H132" s="10"/>
    </row>
    <row r="133" spans="2:8" ht="16.5" customHeight="1" x14ac:dyDescent="0.25">
      <c r="B133" s="8">
        <f t="array" ref="B133:H133">Days+15+DATE(Calendar10Year,Calendar10MonthOption,1)-WEEKDAY(DATE(Calendar10Year,Calendar10MonthOption,1),WeekdayOption)</f>
        <v>46306</v>
      </c>
      <c r="C133" s="8">
        <v>46307</v>
      </c>
      <c r="D133" s="8">
        <v>46308</v>
      </c>
      <c r="E133" s="8">
        <v>46309</v>
      </c>
      <c r="F133" s="8">
        <v>46310</v>
      </c>
      <c r="G133" s="8">
        <v>46311</v>
      </c>
      <c r="H133" s="9">
        <v>46312</v>
      </c>
    </row>
    <row r="134" spans="2:8" ht="56.25" customHeight="1" x14ac:dyDescent="0.25">
      <c r="B134" s="10"/>
      <c r="C134" s="10"/>
      <c r="D134" s="10"/>
      <c r="E134" s="10"/>
      <c r="F134" s="10"/>
      <c r="G134" s="10"/>
      <c r="H134" s="10"/>
    </row>
    <row r="135" spans="2:8" ht="16.5" customHeight="1" x14ac:dyDescent="0.25">
      <c r="B135" s="8">
        <f t="array" ref="B135:H135">Days+22+DATE(Calendar10Year,Calendar10MonthOption,1)-WEEKDAY(DATE(Calendar10Year,Calendar10MonthOption,1),WeekdayOption)</f>
        <v>46313</v>
      </c>
      <c r="C135" s="8">
        <v>46314</v>
      </c>
      <c r="D135" s="8">
        <v>46315</v>
      </c>
      <c r="E135" s="8">
        <v>46316</v>
      </c>
      <c r="F135" s="8">
        <v>46317</v>
      </c>
      <c r="G135" s="8">
        <v>46318</v>
      </c>
      <c r="H135" s="9">
        <v>46319</v>
      </c>
    </row>
    <row r="136" spans="2:8" ht="56.25" customHeight="1" x14ac:dyDescent="0.25">
      <c r="B136" s="10"/>
      <c r="C136" s="10"/>
      <c r="D136" s="10"/>
      <c r="E136" s="10"/>
      <c r="F136" s="10"/>
      <c r="G136" s="10"/>
      <c r="H136" s="10"/>
    </row>
    <row r="137" spans="2:8" ht="16.5" customHeight="1" x14ac:dyDescent="0.25">
      <c r="B137" s="8">
        <f t="array" ref="B137:H137">Days+29+DATE(Calendar10Year,Calendar10MonthOption,1)-WEEKDAY(DATE(Calendar10Year,Calendar10MonthOption,1),WeekdayOption)</f>
        <v>46320</v>
      </c>
      <c r="C137" s="8">
        <v>46321</v>
      </c>
      <c r="D137" s="8">
        <v>46322</v>
      </c>
      <c r="E137" s="8">
        <v>46323</v>
      </c>
      <c r="F137" s="8">
        <v>46324</v>
      </c>
      <c r="G137" s="8">
        <v>46325</v>
      </c>
      <c r="H137" s="9">
        <v>46326</v>
      </c>
    </row>
    <row r="138" spans="2:8" ht="57" customHeight="1" x14ac:dyDescent="0.25">
      <c r="B138" s="10"/>
      <c r="C138" s="10"/>
      <c r="D138" s="10"/>
      <c r="E138" s="10"/>
      <c r="F138" s="10"/>
      <c r="G138" s="10"/>
      <c r="H138" s="6"/>
    </row>
    <row r="139" spans="2:8" ht="16.5" customHeight="1" x14ac:dyDescent="0.25">
      <c r="B139" s="8">
        <f t="array" ref="B139:C139">Days+36+DATE(Calendar10Year,Calendar10MonthOption,1)-WEEKDAY(DATE(Calendar10Year,Calendar10MonthOption,1),WeekdayOption)</f>
        <v>46327</v>
      </c>
      <c r="C139" s="8">
        <v>46328</v>
      </c>
      <c r="D139" s="26"/>
      <c r="E139" s="27"/>
      <c r="F139" s="27"/>
      <c r="G139" s="27"/>
      <c r="H139" s="27"/>
    </row>
    <row r="140" spans="2:8" ht="63.75" customHeight="1" x14ac:dyDescent="0.25">
      <c r="B140" s="4"/>
      <c r="C140" s="4"/>
      <c r="D140" s="33" t="s">
        <v>7</v>
      </c>
      <c r="E140" s="33"/>
      <c r="F140" s="33"/>
      <c r="G140" s="33"/>
      <c r="H140" s="33"/>
    </row>
    <row r="141" spans="2:8" ht="54" customHeight="1" x14ac:dyDescent="0.7">
      <c r="B141" s="18">
        <f>YEAR(DATE(Calendar10Year,Calendar10MonthOption+1,1))</f>
        <v>2026</v>
      </c>
      <c r="C141" s="25" t="str">
        <f>TEXT(DATE(Calendar10Year,Calendar10MonthOption+1,1),"m月")</f>
        <v>11月</v>
      </c>
      <c r="D141" s="25"/>
      <c r="E141" s="25"/>
      <c r="F141" s="29"/>
      <c r="G141" s="29"/>
      <c r="H141" s="13"/>
    </row>
    <row r="142" spans="2:8" ht="14.25" customHeight="1" x14ac:dyDescent="0.25">
      <c r="B142" s="16" t="str">
        <f t="shared" ref="B142:H142" si="13">UPPER(TEXT(B143,"aaaa"))</f>
        <v>日曜日</v>
      </c>
      <c r="C142" s="17" t="str">
        <f t="shared" si="13"/>
        <v>月曜日</v>
      </c>
      <c r="D142" s="16" t="str">
        <f t="shared" si="13"/>
        <v>火曜日</v>
      </c>
      <c r="E142" s="17" t="str">
        <f t="shared" si="13"/>
        <v>水曜日</v>
      </c>
      <c r="F142" s="16" t="str">
        <f t="shared" si="13"/>
        <v>木曜日</v>
      </c>
      <c r="G142" s="17" t="str">
        <f t="shared" si="13"/>
        <v>金曜日</v>
      </c>
      <c r="H142" s="16" t="str">
        <f t="shared" si="13"/>
        <v>土曜日</v>
      </c>
    </row>
    <row r="143" spans="2:8" ht="16.5" customHeight="1" x14ac:dyDescent="0.25">
      <c r="B143" s="8">
        <f t="array" ref="B143:H143">Days+1+DATE(Calendar11Year,Calendar11MonthOption,1)-WEEKDAY(DATE(Calendar11Year,Calendar11MonthOption,1),WeekdayOption)</f>
        <v>46327</v>
      </c>
      <c r="C143" s="8">
        <v>46328</v>
      </c>
      <c r="D143" s="8">
        <v>46329</v>
      </c>
      <c r="E143" s="8">
        <v>46330</v>
      </c>
      <c r="F143" s="8">
        <v>46331</v>
      </c>
      <c r="G143" s="8">
        <v>46332</v>
      </c>
      <c r="H143" s="9">
        <v>46333</v>
      </c>
    </row>
    <row r="144" spans="2:8" ht="56.25" customHeight="1" x14ac:dyDescent="0.25">
      <c r="B144" s="4"/>
      <c r="C144" s="4"/>
      <c r="D144" s="13"/>
      <c r="E144" s="13"/>
      <c r="F144" s="4"/>
      <c r="G144" s="4"/>
      <c r="H144" s="10"/>
    </row>
    <row r="145" spans="2:8" ht="16.5" customHeight="1" x14ac:dyDescent="0.25">
      <c r="B145" s="8">
        <f t="array" ref="B145:H145">Days+8+DATE(Calendar11Year,Calendar11MonthOption,1)-WEEKDAY(DATE(Calendar11Year,Calendar11MonthOption,1),WeekdayOption)</f>
        <v>46334</v>
      </c>
      <c r="C145" s="8">
        <v>46335</v>
      </c>
      <c r="D145" s="8">
        <v>46336</v>
      </c>
      <c r="E145" s="8">
        <v>46337</v>
      </c>
      <c r="F145" s="8">
        <v>46338</v>
      </c>
      <c r="G145" s="8">
        <v>46339</v>
      </c>
      <c r="H145" s="9">
        <v>46340</v>
      </c>
    </row>
    <row r="146" spans="2:8" ht="56.25" customHeight="1" x14ac:dyDescent="0.25">
      <c r="B146" s="10"/>
      <c r="C146" s="10"/>
      <c r="D146" s="10"/>
      <c r="E146" s="10"/>
      <c r="F146" s="10"/>
      <c r="G146" s="10"/>
      <c r="H146" s="10"/>
    </row>
    <row r="147" spans="2:8" ht="16.5" customHeight="1" x14ac:dyDescent="0.25">
      <c r="B147" s="8">
        <f t="array" ref="B147:H147">Days+15+DATE(Calendar11Year,Calendar11MonthOption,1)-WEEKDAY(DATE(Calendar11Year,Calendar11MonthOption,1),WeekdayOption)</f>
        <v>46341</v>
      </c>
      <c r="C147" s="8">
        <v>46342</v>
      </c>
      <c r="D147" s="8">
        <v>46343</v>
      </c>
      <c r="E147" s="8">
        <v>46344</v>
      </c>
      <c r="F147" s="8">
        <v>46345</v>
      </c>
      <c r="G147" s="8">
        <v>46346</v>
      </c>
      <c r="H147" s="9">
        <v>46347</v>
      </c>
    </row>
    <row r="148" spans="2:8" ht="56.25" customHeight="1" x14ac:dyDescent="0.25">
      <c r="B148" s="10"/>
      <c r="C148" s="10"/>
      <c r="D148" s="10"/>
      <c r="E148" s="10"/>
      <c r="F148" s="10"/>
      <c r="G148" s="10"/>
      <c r="H148" s="10"/>
    </row>
    <row r="149" spans="2:8" ht="16.5" customHeight="1" x14ac:dyDescent="0.25">
      <c r="B149" s="8">
        <f t="array" ref="B149:H149">Days+22+DATE(Calendar11Year,Calendar11MonthOption,1)-WEEKDAY(DATE(Calendar11Year,Calendar11MonthOption,1),WeekdayOption)</f>
        <v>46348</v>
      </c>
      <c r="C149" s="8">
        <v>46349</v>
      </c>
      <c r="D149" s="8">
        <v>46350</v>
      </c>
      <c r="E149" s="8">
        <v>46351</v>
      </c>
      <c r="F149" s="8">
        <v>46352</v>
      </c>
      <c r="G149" s="8">
        <v>46353</v>
      </c>
      <c r="H149" s="9">
        <v>46354</v>
      </c>
    </row>
    <row r="150" spans="2:8" ht="56.25" customHeight="1" x14ac:dyDescent="0.25">
      <c r="B150" s="10"/>
      <c r="C150" s="10"/>
      <c r="D150" s="10"/>
      <c r="E150" s="10"/>
      <c r="F150" s="10"/>
      <c r="G150" s="10"/>
      <c r="H150" s="10"/>
    </row>
    <row r="151" spans="2:8" ht="16.5" customHeight="1" x14ac:dyDescent="0.25">
      <c r="B151" s="8">
        <f t="array" ref="B151:H151">Days+29+DATE(Calendar11Year,Calendar11MonthOption,1)-WEEKDAY(DATE(Calendar11Year,Calendar11MonthOption,1),WeekdayOption)</f>
        <v>46355</v>
      </c>
      <c r="C151" s="8">
        <v>46356</v>
      </c>
      <c r="D151" s="8">
        <v>46357</v>
      </c>
      <c r="E151" s="8">
        <v>46358</v>
      </c>
      <c r="F151" s="8">
        <v>46359</v>
      </c>
      <c r="G151" s="8">
        <v>46360</v>
      </c>
      <c r="H151" s="9">
        <v>46361</v>
      </c>
    </row>
    <row r="152" spans="2:8" ht="57" customHeight="1" x14ac:dyDescent="0.25">
      <c r="B152" s="10"/>
      <c r="C152" s="10"/>
      <c r="D152" s="10"/>
      <c r="E152" s="10"/>
      <c r="F152" s="10"/>
      <c r="G152" s="10"/>
      <c r="H152" s="10"/>
    </row>
    <row r="153" spans="2:8" ht="16.5" customHeight="1" x14ac:dyDescent="0.25">
      <c r="B153" s="8"/>
      <c r="C153" s="8"/>
      <c r="D153" s="26"/>
      <c r="E153" s="27"/>
      <c r="F153" s="27"/>
      <c r="G153" s="27"/>
      <c r="H153" s="27"/>
    </row>
    <row r="154" spans="2:8" ht="63.75" customHeight="1" x14ac:dyDescent="0.25">
      <c r="B154" s="10"/>
      <c r="C154" s="4"/>
      <c r="D154" s="33" t="s">
        <v>6</v>
      </c>
      <c r="E154" s="33"/>
      <c r="F154" s="33"/>
      <c r="G154" s="33"/>
      <c r="H154" s="33"/>
    </row>
    <row r="155" spans="2:8" ht="54" customHeight="1" x14ac:dyDescent="0.7">
      <c r="B155" s="18">
        <f>YEAR(DATE(Calendar11Year,Calendar11MonthOption+1,1))</f>
        <v>2026</v>
      </c>
      <c r="C155" s="25" t="str">
        <f>TEXT(DATE(Calendar11Year,Calendar11MonthOption+1,1),"m月")</f>
        <v>12月</v>
      </c>
      <c r="D155" s="25"/>
      <c r="E155" s="25"/>
      <c r="F155" s="29"/>
      <c r="G155" s="29"/>
      <c r="H155" s="13"/>
    </row>
    <row r="156" spans="2:8" ht="14.25" customHeight="1" x14ac:dyDescent="0.25">
      <c r="B156" s="16" t="str">
        <f t="shared" ref="B156:H156" si="14">UPPER(TEXT(B157,"aaaa"))</f>
        <v>日曜日</v>
      </c>
      <c r="C156" s="17" t="str">
        <f t="shared" si="14"/>
        <v>月曜日</v>
      </c>
      <c r="D156" s="16" t="str">
        <f t="shared" si="14"/>
        <v>火曜日</v>
      </c>
      <c r="E156" s="17" t="str">
        <f t="shared" si="14"/>
        <v>水曜日</v>
      </c>
      <c r="F156" s="16" t="str">
        <f t="shared" si="14"/>
        <v>木曜日</v>
      </c>
      <c r="G156" s="17" t="str">
        <f t="shared" si="14"/>
        <v>金曜日</v>
      </c>
      <c r="H156" s="16" t="str">
        <f t="shared" si="14"/>
        <v>土曜日</v>
      </c>
    </row>
    <row r="157" spans="2:8" ht="16.5" customHeight="1" x14ac:dyDescent="0.25">
      <c r="B157" s="8">
        <f t="array" ref="B157:H157">Days+1+DATE(Calendar12Year,Calendar12MonthOption,1)-WEEKDAY(DATE(Calendar12Year,Calendar12MonthOption,1),WeekdayOption)</f>
        <v>46355</v>
      </c>
      <c r="C157" s="8">
        <v>46356</v>
      </c>
      <c r="D157" s="8">
        <v>46357</v>
      </c>
      <c r="E157" s="8">
        <v>46358</v>
      </c>
      <c r="F157" s="8">
        <v>46359</v>
      </c>
      <c r="G157" s="8">
        <v>46360</v>
      </c>
      <c r="H157" s="9">
        <v>46361</v>
      </c>
    </row>
    <row r="158" spans="2:8" ht="56.25" customHeight="1" x14ac:dyDescent="0.25">
      <c r="B158" s="4"/>
      <c r="C158" s="10"/>
      <c r="D158" s="10"/>
      <c r="E158" s="10"/>
      <c r="F158" s="10"/>
      <c r="G158" s="10"/>
      <c r="H158" s="10"/>
    </row>
    <row r="159" spans="2:8" ht="16.5" customHeight="1" x14ac:dyDescent="0.25">
      <c r="B159" s="8">
        <f t="array" ref="B159:H159">Days+8+DATE(Calendar12Year,Calendar12MonthOption,1)-WEEKDAY(DATE(Calendar12Year,Calendar12MonthOption,1),WeekdayOption)</f>
        <v>46362</v>
      </c>
      <c r="C159" s="8">
        <v>46363</v>
      </c>
      <c r="D159" s="8">
        <v>46364</v>
      </c>
      <c r="E159" s="8">
        <v>46365</v>
      </c>
      <c r="F159" s="8">
        <v>46366</v>
      </c>
      <c r="G159" s="8">
        <v>46367</v>
      </c>
      <c r="H159" s="9">
        <v>46368</v>
      </c>
    </row>
    <row r="160" spans="2:8" ht="56.25" customHeight="1" x14ac:dyDescent="0.25">
      <c r="B160" s="10"/>
      <c r="C160" s="10"/>
      <c r="D160" s="10"/>
      <c r="E160" s="10"/>
      <c r="F160" s="10"/>
      <c r="G160" s="10"/>
      <c r="H160" s="10"/>
    </row>
    <row r="161" spans="2:8" ht="16.5" customHeight="1" x14ac:dyDescent="0.25">
      <c r="B161" s="8">
        <f t="array" ref="B161:H161">Days+15+DATE(Calendar12Year,Calendar12MonthOption,1)-WEEKDAY(DATE(Calendar12Year,Calendar12MonthOption,1),WeekdayOption)</f>
        <v>46369</v>
      </c>
      <c r="C161" s="8">
        <v>46370</v>
      </c>
      <c r="D161" s="8">
        <v>46371</v>
      </c>
      <c r="E161" s="8">
        <v>46372</v>
      </c>
      <c r="F161" s="8">
        <v>46373</v>
      </c>
      <c r="G161" s="8">
        <v>46374</v>
      </c>
      <c r="H161" s="9">
        <v>46375</v>
      </c>
    </row>
    <row r="162" spans="2:8" ht="56.25" customHeight="1" x14ac:dyDescent="0.25">
      <c r="B162" s="10"/>
      <c r="C162" s="10"/>
      <c r="D162" s="10"/>
      <c r="E162" s="10"/>
      <c r="F162" s="10"/>
      <c r="G162" s="10"/>
      <c r="H162" s="5"/>
    </row>
    <row r="163" spans="2:8" ht="16.5" customHeight="1" x14ac:dyDescent="0.25">
      <c r="B163" s="8">
        <f t="array" ref="B163:H163">Days+22+DATE(Calendar12Year,Calendar12MonthOption,1)-WEEKDAY(DATE(Calendar12Year,Calendar12MonthOption,1),WeekdayOption)</f>
        <v>46376</v>
      </c>
      <c r="C163" s="8">
        <v>46377</v>
      </c>
      <c r="D163" s="8">
        <v>46378</v>
      </c>
      <c r="E163" s="8">
        <v>46379</v>
      </c>
      <c r="F163" s="8">
        <v>46380</v>
      </c>
      <c r="G163" s="8">
        <v>46381</v>
      </c>
      <c r="H163" s="9">
        <v>46382</v>
      </c>
    </row>
    <row r="164" spans="2:8" ht="56.25" customHeight="1" x14ac:dyDescent="0.25">
      <c r="B164" s="10"/>
      <c r="C164" s="10"/>
      <c r="D164" s="10"/>
      <c r="E164" s="10"/>
      <c r="F164" s="10"/>
      <c r="G164" s="10"/>
      <c r="H164" s="10"/>
    </row>
    <row r="165" spans="2:8" ht="16.5" customHeight="1" x14ac:dyDescent="0.25">
      <c r="B165" s="8">
        <f t="array" ref="B165:H165">Days+29+DATE(Calendar12Year,Calendar12MonthOption,1)-WEEKDAY(DATE(Calendar12Year,Calendar12MonthOption,1),WeekdayOption)</f>
        <v>46383</v>
      </c>
      <c r="C165" s="8">
        <v>46384</v>
      </c>
      <c r="D165" s="8">
        <v>46385</v>
      </c>
      <c r="E165" s="8">
        <v>46386</v>
      </c>
      <c r="F165" s="8">
        <v>46387</v>
      </c>
      <c r="G165" s="8">
        <v>46388</v>
      </c>
      <c r="H165" s="9">
        <v>46389</v>
      </c>
    </row>
    <row r="166" spans="2:8" ht="57" customHeight="1" x14ac:dyDescent="0.25">
      <c r="B166" s="10"/>
      <c r="C166" s="10"/>
      <c r="D166" s="10"/>
      <c r="E166" s="10"/>
      <c r="F166" s="4"/>
      <c r="G166" s="4"/>
      <c r="H166" s="6"/>
    </row>
    <row r="167" spans="2:8" ht="16.5" customHeight="1" x14ac:dyDescent="0.25">
      <c r="B167" s="8"/>
      <c r="C167" s="8"/>
      <c r="D167" s="26"/>
      <c r="E167" s="27"/>
      <c r="F167" s="27"/>
      <c r="G167" s="27"/>
      <c r="H167" s="27"/>
    </row>
    <row r="168" spans="2:8" ht="63.75" customHeight="1" x14ac:dyDescent="0.25">
      <c r="B168" s="4"/>
      <c r="C168" s="4"/>
      <c r="D168" s="33" t="s">
        <v>6</v>
      </c>
      <c r="E168" s="33"/>
      <c r="F168" s="33"/>
      <c r="G168" s="33"/>
      <c r="H168" s="33"/>
    </row>
    <row r="169" spans="2:8" x14ac:dyDescent="0.25">
      <c r="B169" s="13"/>
      <c r="C169" s="13"/>
      <c r="D169" s="13"/>
      <c r="E169" s="13"/>
      <c r="F169" s="13"/>
      <c r="G169" s="13"/>
      <c r="H169" s="13"/>
    </row>
    <row r="170" spans="2:8" x14ac:dyDescent="0.25">
      <c r="B170" s="13"/>
      <c r="C170" s="13"/>
      <c r="D170" s="13"/>
      <c r="E170" s="13"/>
      <c r="F170" s="13"/>
      <c r="G170" s="13"/>
      <c r="H170" s="13"/>
    </row>
    <row r="171" spans="2:8" x14ac:dyDescent="0.25">
      <c r="B171" s="13"/>
      <c r="C171" s="13"/>
      <c r="D171" s="13"/>
      <c r="E171" s="13"/>
      <c r="F171" s="13"/>
      <c r="G171" s="13"/>
      <c r="H171" s="13"/>
    </row>
    <row r="172" spans="2:8" x14ac:dyDescent="0.25">
      <c r="B172" s="13"/>
      <c r="C172" s="13"/>
      <c r="D172" s="13"/>
      <c r="E172" s="13"/>
      <c r="F172" s="13"/>
      <c r="G172" s="13"/>
      <c r="H172" s="13"/>
    </row>
    <row r="173" spans="2:8" x14ac:dyDescent="0.25">
      <c r="B173" s="13"/>
      <c r="C173" s="13"/>
      <c r="D173" s="13"/>
      <c r="E173" s="13"/>
      <c r="F173" s="13"/>
      <c r="G173" s="13"/>
      <c r="H173" s="13"/>
    </row>
    <row r="174" spans="2:8" x14ac:dyDescent="0.25">
      <c r="B174" s="13"/>
      <c r="C174" s="13"/>
      <c r="D174" s="13"/>
      <c r="E174" s="13"/>
      <c r="F174" s="13"/>
      <c r="G174" s="13"/>
      <c r="H174" s="13"/>
    </row>
    <row r="175" spans="2:8" x14ac:dyDescent="0.25">
      <c r="B175" s="13"/>
      <c r="C175" s="13"/>
      <c r="D175" s="13"/>
      <c r="E175" s="13"/>
      <c r="F175" s="13"/>
      <c r="G175" s="13"/>
      <c r="H175" s="13"/>
    </row>
    <row r="176" spans="2:8" ht="24" x14ac:dyDescent="0.35">
      <c r="B176" s="29" t="s">
        <v>5</v>
      </c>
      <c r="C176" s="29"/>
      <c r="D176" s="13"/>
      <c r="E176" s="13"/>
      <c r="F176" s="13"/>
      <c r="G176" s="13"/>
      <c r="H176" s="13"/>
    </row>
    <row r="177" spans="1:8" x14ac:dyDescent="0.25">
      <c r="B177" s="13"/>
      <c r="C177" s="13"/>
      <c r="D177" s="13"/>
      <c r="E177" s="13"/>
      <c r="F177" s="13"/>
      <c r="G177" s="13"/>
      <c r="H177" s="13"/>
    </row>
    <row r="178" spans="1:8" x14ac:dyDescent="0.25">
      <c r="B178" s="13"/>
      <c r="C178" s="13"/>
      <c r="D178" s="13"/>
      <c r="E178" s="13"/>
      <c r="F178" s="13"/>
      <c r="G178" s="13"/>
      <c r="H178" s="13"/>
    </row>
    <row r="179" spans="1:8" x14ac:dyDescent="0.25">
      <c r="B179" s="13"/>
      <c r="C179" s="13"/>
      <c r="D179" s="13"/>
      <c r="E179" s="13"/>
      <c r="F179" s="13"/>
      <c r="G179" s="13"/>
      <c r="H179" s="13"/>
    </row>
    <row r="180" spans="1:8" ht="54" customHeight="1" x14ac:dyDescent="0.7">
      <c r="A180" s="1"/>
      <c r="B180" s="12">
        <v>2027</v>
      </c>
      <c r="C180" s="25" t="s">
        <v>2</v>
      </c>
      <c r="D180" s="25"/>
      <c r="E180" s="25"/>
      <c r="F180" s="29" t="s">
        <v>3</v>
      </c>
      <c r="G180" s="29"/>
      <c r="H180" s="11" t="s">
        <v>4</v>
      </c>
    </row>
    <row r="181" spans="1:8" ht="14.25" customHeight="1" x14ac:dyDescent="0.25">
      <c r="A181" s="7"/>
      <c r="B181" s="16" t="s">
        <v>1</v>
      </c>
      <c r="C181" s="17" t="s">
        <v>8</v>
      </c>
      <c r="D181" s="16" t="s">
        <v>9</v>
      </c>
      <c r="E181" s="17" t="s">
        <v>10</v>
      </c>
      <c r="F181" s="16" t="s">
        <v>11</v>
      </c>
      <c r="G181" s="17" t="s">
        <v>12</v>
      </c>
      <c r="H181" s="16" t="s">
        <v>13</v>
      </c>
    </row>
    <row r="182" spans="1:8" ht="16.5" customHeight="1" x14ac:dyDescent="0.25">
      <c r="A182" s="13"/>
      <c r="B182" s="8"/>
      <c r="C182" s="8"/>
      <c r="D182" s="8"/>
      <c r="E182" s="8"/>
      <c r="F182" s="8"/>
      <c r="G182" s="8">
        <v>1</v>
      </c>
      <c r="H182" s="8">
        <v>2</v>
      </c>
    </row>
    <row r="183" spans="1:8" ht="56.25" customHeight="1" x14ac:dyDescent="0.25">
      <c r="A183" s="13"/>
      <c r="B183" s="11"/>
      <c r="C183" s="4"/>
      <c r="D183" s="4"/>
      <c r="E183" s="4"/>
      <c r="F183" s="4"/>
      <c r="G183" s="4"/>
      <c r="H183" s="5"/>
    </row>
    <row r="184" spans="1:8" ht="16.5" customHeight="1" x14ac:dyDescent="0.25">
      <c r="A184" s="13"/>
      <c r="B184" s="8">
        <v>3</v>
      </c>
      <c r="C184" s="8">
        <v>4</v>
      </c>
      <c r="D184" s="8">
        <v>5</v>
      </c>
      <c r="E184" s="8">
        <v>6</v>
      </c>
      <c r="F184" s="8">
        <v>7</v>
      </c>
      <c r="G184" s="8">
        <v>8</v>
      </c>
      <c r="H184" s="8">
        <v>9</v>
      </c>
    </row>
    <row r="185" spans="1:8" ht="56.25" customHeight="1" x14ac:dyDescent="0.25">
      <c r="A185" s="13"/>
      <c r="B185" s="4"/>
      <c r="C185" s="4"/>
      <c r="D185" s="4"/>
      <c r="E185" s="4"/>
      <c r="F185" s="4"/>
      <c r="G185" s="4"/>
      <c r="H185" s="14"/>
    </row>
    <row r="186" spans="1:8" ht="16.5" customHeight="1" x14ac:dyDescent="0.25">
      <c r="A186" s="13"/>
      <c r="B186" s="8">
        <v>46032</v>
      </c>
      <c r="C186" s="8">
        <v>46033</v>
      </c>
      <c r="D186" s="8">
        <v>46034</v>
      </c>
      <c r="E186" s="8">
        <v>46035</v>
      </c>
      <c r="F186" s="8">
        <v>46036</v>
      </c>
      <c r="G186" s="8">
        <v>46037</v>
      </c>
      <c r="H186" s="8">
        <v>46038</v>
      </c>
    </row>
    <row r="187" spans="1:8" ht="56.25" customHeight="1" x14ac:dyDescent="0.25">
      <c r="A187" s="13"/>
      <c r="B187" s="4"/>
      <c r="C187" s="4"/>
      <c r="D187" s="4"/>
      <c r="E187" s="4"/>
      <c r="F187" s="4"/>
      <c r="G187" s="4"/>
      <c r="H187" s="5"/>
    </row>
    <row r="188" spans="1:8" ht="16.5" customHeight="1" x14ac:dyDescent="0.25">
      <c r="A188" s="13"/>
      <c r="B188" s="8">
        <v>46039</v>
      </c>
      <c r="C188" s="8">
        <v>46040</v>
      </c>
      <c r="D188" s="8">
        <v>46041</v>
      </c>
      <c r="E188" s="8">
        <v>46042</v>
      </c>
      <c r="F188" s="8">
        <v>46043</v>
      </c>
      <c r="G188" s="8">
        <v>46044</v>
      </c>
      <c r="H188" s="8">
        <v>23</v>
      </c>
    </row>
    <row r="189" spans="1:8" ht="56.25" customHeight="1" x14ac:dyDescent="0.25">
      <c r="A189" s="13"/>
      <c r="B189" s="4"/>
      <c r="C189" s="10"/>
      <c r="D189" s="10"/>
      <c r="E189" s="10"/>
      <c r="F189" s="10"/>
      <c r="G189" s="10"/>
      <c r="H189" s="10"/>
    </row>
    <row r="190" spans="1:8" ht="16.5" customHeight="1" x14ac:dyDescent="0.25">
      <c r="A190" s="13"/>
      <c r="B190" s="8">
        <v>46046</v>
      </c>
      <c r="C190" s="8">
        <v>46047</v>
      </c>
      <c r="D190" s="8">
        <v>46048</v>
      </c>
      <c r="E190" s="8">
        <v>46049</v>
      </c>
      <c r="F190" s="8">
        <v>46050</v>
      </c>
      <c r="G190" s="8">
        <v>46051</v>
      </c>
      <c r="H190" s="8">
        <v>46052</v>
      </c>
    </row>
    <row r="191" spans="1:8" ht="57" customHeight="1" x14ac:dyDescent="0.25">
      <c r="A191" s="13"/>
      <c r="B191" s="10"/>
      <c r="C191" s="10"/>
      <c r="D191" s="10"/>
      <c r="E191" s="10"/>
      <c r="F191" s="10"/>
      <c r="G191" s="10"/>
      <c r="H191" s="5"/>
    </row>
    <row r="192" spans="1:8" ht="21" x14ac:dyDescent="0.25">
      <c r="B192" s="8">
        <v>46053</v>
      </c>
    </row>
  </sheetData>
  <mergeCells count="50">
    <mergeCell ref="B176:C176"/>
    <mergeCell ref="C180:E180"/>
    <mergeCell ref="F180:G180"/>
    <mergeCell ref="F155:G155"/>
    <mergeCell ref="D153:H153"/>
    <mergeCell ref="D168:H168"/>
    <mergeCell ref="D154:H154"/>
    <mergeCell ref="D167:H167"/>
    <mergeCell ref="C113:E113"/>
    <mergeCell ref="C99:E99"/>
    <mergeCell ref="C127:E127"/>
    <mergeCell ref="D84:H84"/>
    <mergeCell ref="F85:G85"/>
    <mergeCell ref="F113:G113"/>
    <mergeCell ref="F127:G127"/>
    <mergeCell ref="F99:G99"/>
    <mergeCell ref="C85:E85"/>
    <mergeCell ref="D98:E98"/>
    <mergeCell ref="F141:G141"/>
    <mergeCell ref="C141:E141"/>
    <mergeCell ref="C155:E155"/>
    <mergeCell ref="D27:H27"/>
    <mergeCell ref="D41:H41"/>
    <mergeCell ref="C57:E57"/>
    <mergeCell ref="F43:G43"/>
    <mergeCell ref="C71:E71"/>
    <mergeCell ref="D70:E70"/>
    <mergeCell ref="D139:H139"/>
    <mergeCell ref="D140:H140"/>
    <mergeCell ref="D97:H97"/>
    <mergeCell ref="D112:H112"/>
    <mergeCell ref="D126:H126"/>
    <mergeCell ref="D111:H111"/>
    <mergeCell ref="D125:H125"/>
    <mergeCell ref="C1:E1"/>
    <mergeCell ref="C15:E15"/>
    <mergeCell ref="C29:E29"/>
    <mergeCell ref="C43:E43"/>
    <mergeCell ref="D83:H83"/>
    <mergeCell ref="F1:G1"/>
    <mergeCell ref="F15:G15"/>
    <mergeCell ref="F29:G29"/>
    <mergeCell ref="D56:E56"/>
    <mergeCell ref="F57:G57"/>
    <mergeCell ref="D28:H28"/>
    <mergeCell ref="F71:G71"/>
    <mergeCell ref="D55:H55"/>
    <mergeCell ref="D69:H69"/>
    <mergeCell ref="D42:H42"/>
    <mergeCell ref="F56:G56"/>
  </mergeCells>
  <phoneticPr fontId="1" type="noConversion"/>
  <conditionalFormatting sqref="B192">
    <cfRule type="expression" dxfId="18" priority="8">
      <formula>MONTH(B192)&lt;&gt;Calendar1MonthOption</formula>
    </cfRule>
  </conditionalFormatting>
  <conditionalFormatting sqref="B3:H3">
    <cfRule type="expression" dxfId="17" priority="47">
      <formula>MONTH(B3)&lt;&gt;Calendar1MonthOption</formula>
    </cfRule>
  </conditionalFormatting>
  <conditionalFormatting sqref="B5:H5 B7:H7 B9:H9 B11:H11">
    <cfRule type="expression" dxfId="16" priority="5">
      <formula>MONTH(B5)&lt;&gt;Calendar1MonthOption</formula>
    </cfRule>
  </conditionalFormatting>
  <conditionalFormatting sqref="B27:C27">
    <cfRule type="expression" dxfId="15" priority="36">
      <formula>MONTH(B27)&lt;&gt;Calendar2MonthOption</formula>
    </cfRule>
  </conditionalFormatting>
  <conditionalFormatting sqref="B41:C41">
    <cfRule type="expression" dxfId="14" priority="34">
      <formula>MONTH(B41)&lt;&gt;Calendar3MonthOption</formula>
    </cfRule>
  </conditionalFormatting>
  <conditionalFormatting sqref="B45:H45 B47:H47 B55:C55">
    <cfRule type="expression" dxfId="13" priority="32">
      <formula>MONTH(B45)&lt;&gt;Calendar4MonthOption</formula>
    </cfRule>
  </conditionalFormatting>
  <conditionalFormatting sqref="B59:H59 B69:C69">
    <cfRule type="expression" dxfId="12" priority="30">
      <formula>MONTH(B59)&lt;&gt;Calendar5MonthOption</formula>
    </cfRule>
  </conditionalFormatting>
  <conditionalFormatting sqref="B73:H73 B75:H75 B77:H77 B79:H79 B81:H81 B83:C83">
    <cfRule type="expression" dxfId="11" priority="28">
      <formula>MONTH(B73)&lt;&gt;Calendar6MonthOption</formula>
    </cfRule>
  </conditionalFormatting>
  <conditionalFormatting sqref="B87:H87 B89:H89 B91:H91 B93:H93 B95:H95 B97:C97">
    <cfRule type="expression" dxfId="10" priority="26">
      <formula>MONTH(B87)&lt;&gt;Calendar7MonthOption</formula>
    </cfRule>
  </conditionalFormatting>
  <conditionalFormatting sqref="B101:H101 B103:H103 B105:H105 B107:H107 B109:H109 B111:C111">
    <cfRule type="expression" dxfId="9" priority="24">
      <formula>MONTH(B101)&lt;&gt;Calendar8MonthOption</formula>
    </cfRule>
  </conditionalFormatting>
  <conditionalFormatting sqref="B115:H115 B117:H117 B119:H119 B121:H121 B123:H123 B125:C125">
    <cfRule type="expression" dxfId="8" priority="22">
      <formula>MONTH(B115)&lt;&gt;Calendar9MonthOption</formula>
    </cfRule>
  </conditionalFormatting>
  <conditionalFormatting sqref="B129:H129 B131:H131 B133:H133 B135:H135 B137:H137 B139:C139">
    <cfRule type="expression" dxfId="7" priority="12">
      <formula>MONTH(B129)&lt;&gt;Calendar10MonthOption</formula>
    </cfRule>
  </conditionalFormatting>
  <conditionalFormatting sqref="B143:H143 B145:H145 B147:H147 B149:H149 B151:H151 B153:C153">
    <cfRule type="expression" dxfId="6" priority="11">
      <formula>MONTH(B143)&lt;&gt;Calendar11MonthOption</formula>
    </cfRule>
  </conditionalFormatting>
  <conditionalFormatting sqref="B157:H157 B159:H159 B161:H161 B163:H163 B165:H165 B167:C167">
    <cfRule type="expression" dxfId="5" priority="10">
      <formula>MONTH(B157)&lt;&gt;Calendar12MonthOption</formula>
    </cfRule>
  </conditionalFormatting>
  <conditionalFormatting sqref="B182:H182 B184:H184 B186:H186 B188:H188 B190:H190">
    <cfRule type="expression" dxfId="4" priority="9">
      <formula>MONTH(B182)&lt;&gt;Calendar1MonthOption</formula>
    </cfRule>
  </conditionalFormatting>
  <conditionalFormatting sqref="B17:H17 B19:H19 B21:H21 B23:H23 B25:H25">
    <cfRule type="expression" dxfId="3" priority="4">
      <formula>MONTH(B17)&lt;&gt;Calendar2MonthOption</formula>
    </cfRule>
  </conditionalFormatting>
  <conditionalFormatting sqref="B31:H31 B33:H33 B35:H35 B37:H37 B39:H39">
    <cfRule type="expression" dxfId="2" priority="3">
      <formula>MONTH(B31)&lt;&gt;Calendar3MonthOption</formula>
    </cfRule>
  </conditionalFormatting>
  <conditionalFormatting sqref="B49:H49 B51:H51 B53:H53">
    <cfRule type="expression" dxfId="1" priority="2">
      <formula>MONTH(B49)&lt;&gt;Calendar4MonthOption</formula>
    </cfRule>
  </conditionalFormatting>
  <conditionalFormatting sqref="B61:H61 B63:H63 B65:H65 B67:H67">
    <cfRule type="expression" dxfId="0" priority="1">
      <formula>MONTH(B61)&lt;&gt;Calendar5MonthOption</formula>
    </cfRule>
  </conditionalFormatting>
  <dataValidations xWindow="261" yWindow="449" count="11">
    <dataValidation type="list" errorStyle="warning" allowBlank="1" showInputMessage="1" showErrorMessage="1" error="リストから週の最初の曜日を選択します。[キャンセル] を選択して、Alt キーを押しながら下方向キーを押し、オプションを表示します。下方向キーで移動し、Enter キーを押して選択します" prompt="このセルで週の最初の曜日を選択します。Alt キーを押しながら下矢印キーを押して、ドロップダウン リストを開いてから、Enter キーを押して選択します。カレンダーは自動的に更新されます" sqref="B2 B181 D181 F181 H181 B30 B44 B16" xr:uid="{00000000-0002-0000-0000-000000000000}">
      <formula1>"日曜日,月曜日,火曜日,水曜日,木曜日,金曜日,土曜日"</formula1>
    </dataValidation>
    <dataValidation type="list" errorStyle="warning" allowBlank="1" showInputMessage="1" showErrorMessage="1" error="リストから最初の暦月を選択します。[キャンセル] を選択して、Alt キーを押しながら下方向キーを押し、オプションを表示してから、下方向キーで移動し、Enter キーを押して選択します" prompt="このセルでカレンダーの最初の月を選択します。Alt キーを押しながら下矢印キーを押して、ドロップダウン リストを開いてから、Enter キーを押して選択します" sqref="C1:E1 C180:E180" xr:uid="{00000000-0002-0000-0000-000001000000}">
      <formula1>"1月,2月,3月,4月,5月,6月,7月,8月,9月,10月,11月,12月"</formula1>
    </dataValidation>
    <dataValidation allowBlank="1" showInputMessage="1" prompt="このワークブックは、12 か月カレンダーです。最初の年をセル B1 に入力してから、最初の月をセル C1 で選択します。以降の月のカレンダーは自動的に更新されます" sqref="A1 A180" xr:uid="{00000000-0002-0000-0000-000002000000}"/>
    <dataValidation allowBlank="1" showInputMessage="1" showErrorMessage="1" prompt="このセルに年を入力します" sqref="B1 B15 B29 B180" xr:uid="{00000000-0002-0000-0000-000003000000}"/>
    <dataValidation allowBlank="1" showInputMessage="1" prompt="曜日は自動的に決定されます。曜日を変更するには、セル B2 で新しい週の開始曜日を選択します" sqref="C2:H2 C16:I16 C181 E181 G181 C30:H30 C44:H44" xr:uid="{00000000-0002-0000-0000-000004000000}"/>
    <dataValidation allowBlank="1" showInputMessage="1" prompt="日付" sqref="B3 B182" xr:uid="{00000000-0002-0000-0000-000005000000}"/>
    <dataValidation allowBlank="1" showInputMessage="1" prompt="ここにその日のメモを入力します" sqref="H180 H1 H15 H29 H43 H57 H71 H85 H113 H99 B183 B4" xr:uid="{00000000-0002-0000-0000-000006000000}"/>
    <dataValidation allowBlank="1" showInputMessage="1" prompt="カレンダーの月は、セル C1 で選択した年に基づいて自動的に更新されます" sqref="C15:E15" xr:uid="{00000000-0002-0000-0000-000008000000}"/>
    <dataValidation allowBlank="1" showInputMessage="1" showErrorMessage="1" prompt="カレンダーの年は、セル B1 で選択した年に基づいて自動的に更新されます" sqref="B155 B43 B57 B71 B85 B99 B113 B127 B141" xr:uid="{00000000-0002-0000-0000-00000E000000}"/>
    <dataValidation allowBlank="1" showInputMessage="1" showErrorMessage="1" prompt="カレンダーの月は、セル C1 で選択した年に基づいて自動的に更新されます" sqref="C141:E141 C29:E29 C43:E43 C57:E57 C71:E71 C85:E85 C99:E99 C113:E113 C127:E127 C155:E155" xr:uid="{00000000-0002-0000-0000-00000F000000}"/>
    <dataValidation allowBlank="1" showInputMessage="1" showErrorMessage="1" prompt="曜日は自動的に決定されます。曜日を変更するには、セル B2 で新しい週の開始曜日を選択します" sqref="J16:O16 I30:O30 I44:O44 B58:H58 B72:H72 B86:H86 B100:H100 B114:H114 B128:H128 B142:H142 B156:H156" xr:uid="{00000000-0002-0000-0000-000010000000}"/>
  </dataValidations>
  <printOptions horizontalCentered="1" verticalCentered="1"/>
  <pageMargins left="0.25" right="0.25" top="0.45" bottom="0.45" header="0.5" footer="0.5"/>
  <pageSetup paperSize="9" scale="92" fitToHeight="0" orientation="landscape" r:id="rId1"/>
  <headerFooter alignWithMargins="0"/>
  <rowBreaks count="11" manualBreakCount="11">
    <brk id="14" min="1" max="8" man="1"/>
    <brk id="28" min="1" max="8" man="1"/>
    <brk id="42" min="1" max="8" man="1"/>
    <brk id="56" min="1" max="8" man="1"/>
    <brk id="70" min="1" max="8" man="1"/>
    <brk id="84" min="1" max="8" man="1"/>
    <brk id="98" min="1" max="8" man="1"/>
    <brk id="112" min="1" max="8" man="1"/>
    <brk id="126" min="1" max="8" man="1"/>
    <brk id="140" min="1" max="8" man="1"/>
    <brk id="154" min="1" max="8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D9E064F5-287A-4749-B81B-14A9CFF480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0EC2F5-DB17-4B75-9677-570CB7A94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F033DEB-E0CE-477C-A830-2CEC4FBEB4C7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TM02897376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62</vt:i4>
      </vt:variant>
    </vt:vector>
  </HeadingPairs>
  <TitlesOfParts>
    <vt:vector size="63" baseType="lpstr">
      <vt:lpstr>カレンダー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カレンダー!Print_Area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2020-07-08T21:04:32Z</dcterms:created>
  <dcterms:modified xsi:type="dcterms:W3CDTF">2026-02-26T01:40:51Z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