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autoCompressPictures="0"/>
  <xr:revisionPtr revIDLastSave="0" documentId="13_ncr:1_{BAB7CB03-1FE3-4561-84DE-D5A5E3F32526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カレンダー" sheetId="14" r:id="rId1"/>
  </sheets>
  <definedNames>
    <definedName name="Calendar10Month">カレンダー!$C$127</definedName>
    <definedName name="Calendar10MonthOption">MATCH(Calendar10Month,月,0)</definedName>
    <definedName name="Calendar10Year">カレンダー!$B$127</definedName>
    <definedName name="Calendar11Month">カレンダー!$C$141</definedName>
    <definedName name="Calendar11MonthOption">MATCH(Calendar11Month,月,0)</definedName>
    <definedName name="Calendar11Year">カレンダー!$B$141</definedName>
    <definedName name="Calendar12Month">カレンダー!$C$155</definedName>
    <definedName name="Calendar12MonthOption">MATCH(Calendar12Month,月,0)</definedName>
    <definedName name="Calendar12Year">カレンダー!$B$155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カレンダー!$C$15</definedName>
    <definedName name="Calendar2MonthOption">MATCH(Calendar2Month,月,0)</definedName>
    <definedName name="Calendar2Year">カレンダー!$B$15</definedName>
    <definedName name="Calendar3Month">カレンダー!$C$29</definedName>
    <definedName name="Calendar3MonthOption">MATCH(Calendar3Month,月,0)</definedName>
    <definedName name="Calendar3Year">カレンダー!$B$29</definedName>
    <definedName name="Calendar4Month">カレンダー!$C$43</definedName>
    <definedName name="Calendar4MonthOption">MATCH(Calendar4Month,月,0)</definedName>
    <definedName name="Calendar4Year">カレンダー!$B$43</definedName>
    <definedName name="Calendar5Month">カレンダー!$C$57</definedName>
    <definedName name="Calendar5MonthOption">MATCH(Calendar5Month,月,0)</definedName>
    <definedName name="Calendar5Year">カレンダー!$B$57</definedName>
    <definedName name="Calendar6Month">カレンダー!$C$71</definedName>
    <definedName name="Calendar6MonthOption">MATCH(Calendar6Month,月,0)</definedName>
    <definedName name="Calendar6Year">カレンダー!$B$71</definedName>
    <definedName name="Calendar7Month">カレンダー!$C$85</definedName>
    <definedName name="Calendar7MonthOption">MATCH(Calendar7Month,月,0)</definedName>
    <definedName name="Calendar7Year">カレンダー!$B$85</definedName>
    <definedName name="Calendar8Month">カレンダー!$C$99</definedName>
    <definedName name="Calendar8MonthOption">MATCH(Calendar8Month,月,0)</definedName>
    <definedName name="Calendar8Year">カレンダー!$B$99</definedName>
    <definedName name="Calendar9Month">カレンダー!$C$113</definedName>
    <definedName name="Calendar9MonthOption">MATCH(Calendar9Month,月,0)</definedName>
    <definedName name="Calendar9Year">カレンダー!$B$113</definedName>
    <definedName name="ColumnTitleRegion1..H12.1">カレンダー!$B$2</definedName>
    <definedName name="ColumnTitleRegion10..H54.1">カレンダー!$B$44</definedName>
    <definedName name="ColumnTitleRegion11..C56.1">カレンダー!$B$44</definedName>
    <definedName name="ColumnTitleRegion12..D56.1">カレンダー!$D$55</definedName>
    <definedName name="ColumnTitleRegion13..H68.1">カレンダー!$B$58</definedName>
    <definedName name="ColumnTitleRegion14..C70.1">カレンダー!$B$58</definedName>
    <definedName name="ColumnTitleRegion15..D70.1">カレンダー!$D$69</definedName>
    <definedName name="ColumnTitleRegion16..H82.1">カレンダー!$B$72</definedName>
    <definedName name="ColumnTitleRegion17..C84.1">カレンダー!$B$72</definedName>
    <definedName name="ColumnTitleRegion18..D84.1">カレンダー!$D$83</definedName>
    <definedName name="ColumnTitleRegion19..H96.1">カレンダー!$B$86</definedName>
    <definedName name="ColumnTitleRegion2..C14.1">カレンダー!$B$2</definedName>
    <definedName name="ColumnTitleRegion20..C98.1">カレンダー!$B$86</definedName>
    <definedName name="ColumnTitleRegion21..D98.1">カレンダー!$D$97</definedName>
    <definedName name="ColumnTitleRegion22..H110.1">カレンダー!$B$100</definedName>
    <definedName name="ColumnTitleRegion23..C112.1">カレンダー!$B$100</definedName>
    <definedName name="ColumnTitleRegion24..D112.1">カレンダー!$D$111</definedName>
    <definedName name="ColumnTitleRegion25..H124.1">カレンダー!$B$114</definedName>
    <definedName name="ColumnTitleRegion26..C126.1">カレンダー!$B$114</definedName>
    <definedName name="ColumnTitleRegion27..D126.1">カレンダー!$D$125</definedName>
    <definedName name="ColumnTitleRegion28..H138.1">カレンダー!$B$128</definedName>
    <definedName name="ColumnTitleRegion29..C140.1">カレンダー!$B$128</definedName>
    <definedName name="ColumnTitleRegion3..D14.1">カレンダー!$D$13</definedName>
    <definedName name="ColumnTitleRegion30..D140.1">カレンダー!$D$139</definedName>
    <definedName name="ColumnTitleRegion31..H152.1">カレンダー!$B$142</definedName>
    <definedName name="ColumnTitleRegion32..C154.1">カレンダー!$B$142</definedName>
    <definedName name="ColumnTitleRegion33..D154.1">カレンダー!$D$153</definedName>
    <definedName name="ColumnTitleRegion34..H166.1">カレンダー!$B$156</definedName>
    <definedName name="ColumnTitleRegion35..C168.1">カレンダー!$B$156</definedName>
    <definedName name="ColumnTitleRegion36..D168.1">カレンダー!$D$167</definedName>
    <definedName name="ColumnTitleRegion4..H26.1">カレンダー!$B$16</definedName>
    <definedName name="ColumnTitleRegion5..C28.1">カレンダー!$B$16</definedName>
    <definedName name="ColumnTitleRegion6..D28.1">カレンダー!$D$27</definedName>
    <definedName name="ColumnTitleRegion7..H40.1">カレンダー!$B$30</definedName>
    <definedName name="ColumnTitleRegion8..C42.1">カレンダー!$B$30</definedName>
    <definedName name="ColumnTitleRegion9..D42.1">カレンダー!$D$41</definedName>
    <definedName name="Days">{0,1,2,3,4,5,6}</definedName>
    <definedName name="_xlnm.Print_Area" localSheetId="0">カレンダー!$B$1:$I$168</definedName>
    <definedName name="WeekdayOption">MATCH(WeekStart,曜日,0)+10</definedName>
    <definedName name="WeekStart">カレンダー!$B$2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C15" i="14" s="1"/>
  <c r="B29" i="14"/>
  <c r="B15" i="14"/>
  <c r="C29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43" i="14"/>
  <c r="F19" i="14" l="1"/>
  <c r="H19" i="14"/>
  <c r="G19" i="14"/>
  <c r="B19" i="14"/>
  <c r="E19" i="14"/>
  <c r="D19" i="14"/>
  <c r="B43" i="14"/>
  <c r="C57" i="14" s="1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C71" i="14" s="1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B55" i="14" l="1"/>
  <c r="H53" i="14"/>
  <c r="E51" i="14"/>
  <c r="C45" i="14"/>
  <c r="C44" i="14" s="1"/>
  <c r="G47" i="14"/>
  <c r="F47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C85" i="14" l="1"/>
  <c r="B79" i="14" a="1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G61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99" i="14" l="1"/>
  <c r="B79" i="14"/>
  <c r="F79" i="14"/>
  <c r="E79" i="14"/>
  <c r="H79" i="14"/>
  <c r="C79" i="14"/>
  <c r="G79" i="14"/>
  <c r="D79" i="14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C113" i="14" l="1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C127" i="14" l="1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C141" i="14" l="1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C155" i="14" l="1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<sst xmlns="http://schemas.openxmlformats.org/spreadsheetml/2006/main" count="81" uniqueCount="17">
  <si>
    <t>メモ:</t>
  </si>
  <si>
    <t>日曜日</t>
  </si>
  <si>
    <t>1月</t>
    <phoneticPr fontId="1" type="noConversion"/>
  </si>
  <si>
    <t xml:space="preserve"> 〇</t>
    <phoneticPr fontId="1" type="noConversion"/>
  </si>
  <si>
    <t xml:space="preserve"> ×</t>
    <phoneticPr fontId="1" type="noConversion"/>
  </si>
  <si>
    <t>ショートステイつしまの郷　　　　　　　　　　　　　　　　空室情報</t>
    <rPh sb="11" eb="12">
      <t>さと</t>
    </rPh>
    <rPh sb="28" eb="30">
      <t>くうしつ</t>
    </rPh>
    <rPh sb="30" eb="32">
      <t>じょうほう</t>
    </rPh>
    <phoneticPr fontId="1" type="noConversion"/>
  </si>
  <si>
    <t>〇…空きあり　　　　　　△…残りわずか　　　　　×…空きなし</t>
    <rPh sb="2" eb="3">
      <t>あ</t>
    </rPh>
    <rPh sb="14" eb="15">
      <t>ﾉｺ</t>
    </rPh>
    <rPh sb="26" eb="27">
      <t>あ</t>
    </rPh>
    <phoneticPr fontId="1" type="noConversion"/>
  </si>
  <si>
    <t xml:space="preserve"> △</t>
    <phoneticPr fontId="1" type="noConversion"/>
  </si>
  <si>
    <t>更新をお待ちください。</t>
    <rPh sb="0" eb="2">
      <t>こうしん</t>
    </rPh>
    <rPh sb="4" eb="5">
      <t>ま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</si>
  <si>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ぜひ</t>
    </rPh>
    <rPh sb="4" eb="6">
      <t>りよう</t>
    </rPh>
    <rPh sb="13" eb="15">
      <t>れんらく</t>
    </rPh>
    <rPh sb="16" eb="17">
      <t>ま</t>
    </rPh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</si>
  <si>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よてい</t>
    </rPh>
    <rPh sb="7" eb="9">
      <t>へんこう</t>
    </rPh>
    <rPh sb="25" eb="27">
      <t>きがる</t>
    </rPh>
    <rPh sb="29" eb="31">
      <t>といあわ</t>
    </rPh>
    <rPh sb="92" eb="93">
      <t>さと</t>
    </rPh>
    <rPh sb="120" eb="122">
      <t>たんとう</t>
    </rPh>
    <rPh sb="123" eb="125">
      <t>おおたか</t>
    </rPh>
    <phoneticPr fontId="1" type="noConversion"/>
  </si>
  <si>
    <t>月曜日</t>
    <rPh sb="0" eb="1">
      <t>げつ</t>
    </rPh>
    <rPh sb="1" eb="3">
      <t>ようび</t>
    </rPh>
    <phoneticPr fontId="1" type="noConversion"/>
  </si>
  <si>
    <t>火曜日</t>
  </si>
  <si>
    <t>水曜日</t>
  </si>
  <si>
    <t>木曜日</t>
  </si>
  <si>
    <t>金曜日</t>
  </si>
  <si>
    <t>土曜日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</si>
</sst>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d"/>
    <numFmt numFmtId="179" formatCode="[$-F800]dddd\,\ mmmm\ dd\,\ yyyy"/>
  </numFmts>
  <fonts count="29" x14ac:knownFonts="1">
    <font>
      <sz val="1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name val="Meiryo UI"/>
      <family val="2"/>
    </font>
    <font>
      <i/>
      <sz val="11"/>
      <color theme="3" tint="-0.24994659260841701"/>
      <name val="Meiryo UI"/>
      <family val="2"/>
    </font>
    <font>
      <sz val="11"/>
      <color rgb="FF006100"/>
      <name val="Meiryo UI"/>
      <family val="2"/>
    </font>
    <font>
      <sz val="36"/>
      <color theme="4" tint="-0.24994659260841701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0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6"/>
      <color theme="1"/>
      <name val="Meiryo UI"/>
      <family val="2"/>
    </font>
    <font>
      <sz val="10"/>
      <name val="Meiryo UI"/>
      <family val="2"/>
    </font>
    <font>
      <sz val="48"/>
      <color theme="1"/>
      <name val="Meiryo UI"/>
      <family val="2"/>
    </font>
    <font>
      <sz val="18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28"/>
      <color theme="1"/>
      <name val="Meiryo UI"/>
      <family val="2"/>
    </font>
    <font>
      <sz val="11"/>
      <color theme="1"/>
      <name val="Segoe UI Symbol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3" fillId="3" borderId="0" applyNumberFormat="0" applyBorder="0" applyAlignment="0" applyProtection="0"/>
    <xf numFmtId="0" fontId="12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178" fontId="21" fillId="0" borderId="9" applyFill="0" applyProtection="0">
      <alignment horizontal="left" vertical="center" wrapText="1" indent="1"/>
    </xf>
    <xf numFmtId="178" fontId="2" fillId="0" borderId="6" applyFill="0" applyProtection="0">
      <alignment horizontal="left" vertical="top" wrapText="1" indent="1"/>
    </xf>
    <xf numFmtId="178" fontId="2" fillId="0" borderId="0" applyNumberFormat="0" applyFill="0" applyProtection="0">
      <alignment horizontal="left" vertical="top" wrapText="1" indent="1"/>
    </xf>
    <xf numFmtId="178" fontId="9" fillId="0" borderId="8" applyNumberFormat="0" applyFill="0" applyProtection="0">
      <alignment horizontal="left" vertical="center" wrapText="1" indent="1"/>
    </xf>
    <xf numFmtId="0" fontId="18" fillId="6" borderId="0" applyNumberFormat="0" applyBorder="0" applyProtection="0">
      <alignment horizontal="center"/>
    </xf>
    <xf numFmtId="0" fontId="4" fillId="7" borderId="3" applyNumberFormat="0" applyProtection="0">
      <alignment horizontal="left" vertical="center" indent="1"/>
    </xf>
    <xf numFmtId="0" fontId="4" fillId="6" borderId="3" applyNumberFormat="0" applyProtection="0">
      <alignment horizontal="left" indent="1"/>
    </xf>
    <xf numFmtId="0" fontId="1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" fillId="0" borderId="10" applyNumberFormat="0" applyFill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7" fillId="9" borderId="0" applyNumberFormat="0" applyBorder="0" applyAlignment="0" applyProtection="0"/>
    <xf numFmtId="0" fontId="16" fillId="10" borderId="0" applyNumberFormat="0" applyBorder="0" applyAlignment="0" applyProtection="0"/>
    <xf numFmtId="0" fontId="14" fillId="11" borderId="12" applyNumberFormat="0" applyAlignment="0" applyProtection="0"/>
    <xf numFmtId="0" fontId="17" fillId="12" borderId="13" applyNumberFormat="0" applyAlignment="0" applyProtection="0"/>
    <xf numFmtId="0" fontId="8" fillId="12" borderId="12" applyNumberFormat="0" applyAlignment="0" applyProtection="0"/>
    <xf numFmtId="0" fontId="15" fillId="0" borderId="14" applyNumberFormat="0" applyFill="0" applyAlignment="0" applyProtection="0"/>
    <xf numFmtId="0" fontId="4" fillId="13" borderId="15" applyNumberFormat="0" applyAlignment="0" applyProtection="0"/>
    <xf numFmtId="0" fontId="20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43">
    <xf numFmtId="0" fontId="0" fillId="0" borderId="0" xfId="0"/>
    <xf numFmtId="0" fontId="18" fillId="6" borderId="0" xfId="9">
      <alignment horizontal="center"/>
    </xf>
    <xf numFmtId="0" fontId="0" fillId="2" borderId="0" xfId="0" applyFill="1"/>
    <xf numFmtId="0" fontId="4" fillId="7" borderId="3" xfId="10">
      <alignment horizontal="left" vertical="center" indent="1"/>
    </xf>
    <xf numFmtId="0" fontId="4" fillId="6" borderId="3" xfId="11" applyAlignment="1">
      <alignment horizontal="left" vertical="center" indent="1"/>
    </xf>
    <xf numFmtId="0" fontId="2" fillId="0" borderId="6" xfId="6" applyNumberFormat="1" applyFill="1">
      <alignment horizontal="left" vertical="top" wrapText="1" indent="1"/>
    </xf>
    <xf numFmtId="0" fontId="2" fillId="0" borderId="7" xfId="6" applyNumberFormat="1" applyFill="1" applyBorder="1">
      <alignment horizontal="left" vertical="top" wrapText="1" indent="1"/>
    </xf>
    <xf numFmtId="0" fontId="22" fillId="0" borderId="0" xfId="0" applyFont="1"/>
    <xf numFmtId="178" fontId="21" fillId="0" borderId="9" xfId="5" applyFill="1">
      <alignment horizontal="left" vertical="center" wrapText="1" indent="1"/>
    </xf>
    <xf numFmtId="178" fontId="21" fillId="0" borderId="4" xfId="5" applyFill="1" applyBorder="1">
      <alignment horizontal="left" vertical="center" wrapText="1" indent="1"/>
    </xf>
    <xf numFmtId="0" fontId="2" fillId="35" borderId="6" xfId="6" applyNumberFormat="1" applyFill="1">
      <alignment horizontal="left" vertical="top" wrapText="1" indent="1"/>
    </xf>
    <xf numFmtId="0" fontId="2" fillId="35" borderId="5" xfId="6" applyNumberFormat="1" applyFill="1" applyBorder="1">
      <alignment horizontal="left" vertical="top" wrapText="1" indent="1"/>
    </xf>
    <xf numFmtId="178" fontId="21" fillId="35" borderId="9" xfId="5" applyFill="1">
      <alignment horizontal="left" vertical="center" wrapText="1" indent="1"/>
    </xf>
    <xf numFmtId="178" fontId="21" fillId="35" borderId="4" xfId="5" applyFill="1" applyBorder="1">
      <alignment horizontal="left" vertical="center" wrapText="1" indent="1"/>
    </xf>
    <xf numFmtId="0" fontId="2" fillId="35" borderId="11" xfId="6" applyNumberFormat="1" applyFill="1" applyBorder="1">
      <alignment horizontal="left" vertical="top" wrapText="1" indent="1"/>
    </xf>
    <xf numFmtId="0" fontId="23" fillId="0" borderId="6" xfId="6" applyNumberFormat="1" applyFont="1" applyFill="1">
      <alignment horizontal="left" vertical="top" wrapText="1" indent="1"/>
    </xf>
    <xf numFmtId="0" fontId="25" fillId="35" borderId="6" xfId="6" applyNumberFormat="1" applyFont="1" applyFill="1">
      <alignment horizontal="left" vertical="top" wrapText="1" indent="1"/>
    </xf>
    <xf numFmtId="0" fontId="25" fillId="0" borderId="6" xfId="6" applyNumberFormat="1" applyFont="1" applyFill="1">
      <alignment horizontal="left" vertical="top" wrapText="1" indent="1"/>
    </xf>
    <xf numFmtId="0" fontId="26" fillId="0" borderId="0" xfId="7" applyNumberFormat="1" applyFont="1" applyAlignment="1">
      <alignment vertical="top" wrapText="1"/>
    </xf>
    <xf numFmtId="0" fontId="2" fillId="0" borderId="0" xfId="7" applyNumberFormat="1" applyAlignment="1">
      <alignment vertical="top" wrapText="1"/>
    </xf>
    <xf numFmtId="0" fontId="27" fillId="0" borderId="0" xfId="9" applyFont="1" applyFill="1">
      <alignment horizontal="center"/>
    </xf>
    <xf numFmtId="0" fontId="23" fillId="35" borderId="6" xfId="6" applyNumberFormat="1" applyFont="1" applyFill="1">
      <alignment horizontal="left" vertical="top" wrapText="1" indent="1"/>
    </xf>
    <xf numFmtId="0" fontId="2" fillId="36" borderId="6" xfId="6" applyNumberFormat="1" applyFill="1">
      <alignment horizontal="left" vertical="top" wrapText="1" indent="1"/>
    </xf>
    <xf numFmtId="0" fontId="23" fillId="36" borderId="6" xfId="6" applyNumberFormat="1" applyFont="1" applyFill="1">
      <alignment horizontal="left" vertical="top" wrapText="1" indent="1"/>
    </xf>
    <xf numFmtId="178" fontId="21" fillId="36" borderId="9" xfId="5" applyFill="1">
      <alignment horizontal="left" vertical="center" wrapText="1" indent="1"/>
    </xf>
    <xf numFmtId="178" fontId="21" fillId="36" borderId="4" xfId="5" applyFill="1" applyBorder="1">
      <alignment horizontal="left" vertical="center" wrapText="1" indent="1"/>
    </xf>
    <xf numFmtId="0" fontId="2" fillId="0" borderId="0" xfId="7" applyNumberFormat="1">
      <alignment horizontal="left" vertical="top" wrapText="1" indent="1"/>
    </xf>
    <xf numFmtId="0" fontId="23" fillId="35" borderId="6" xfId="6" applyNumberFormat="1" applyFont="1" applyFill="1" applyAlignment="1">
      <alignment horizontal="center" vertical="top" wrapText="1"/>
    </xf>
    <xf numFmtId="0" fontId="2" fillId="35" borderId="7" xfId="6" applyNumberFormat="1" applyFill="1" applyBorder="1">
      <alignment horizontal="left" vertical="top" wrapText="1" indent="1"/>
    </xf>
    <xf numFmtId="0" fontId="0" fillId="0" borderId="0" xfId="0" applyFill="1"/>
    <xf numFmtId="0" fontId="24" fillId="2" borderId="0" xfId="0" applyFont="1" applyFill="1" applyAlignment="1">
      <alignment horizontal="center" wrapText="1"/>
    </xf>
    <xf numFmtId="0" fontId="12" fillId="0" borderId="0" xfId="2">
      <alignment horizontal="left" indent="3"/>
    </xf>
    <xf numFmtId="179" fontId="0" fillId="0" borderId="8" xfId="8" applyNumberFormat="1" applyFont="1">
      <alignment horizontal="left" vertical="center" wrapText="1" indent="1"/>
    </xf>
    <xf numFmtId="179" fontId="9" fillId="0" borderId="8" xfId="8" applyNumberFormat="1">
      <alignment horizontal="left" vertical="center" wrapText="1" indent="1"/>
    </xf>
    <xf numFmtId="0" fontId="2" fillId="0" borderId="0" xfId="7" applyNumberFormat="1">
      <alignment horizontal="left" vertical="top" wrapText="1" indent="1"/>
    </xf>
    <xf numFmtId="0" fontId="0" fillId="0" borderId="0" xfId="0" applyAlignment="1">
      <alignment horizontal="center"/>
    </xf>
    <xf numFmtId="0" fontId="2" fillId="0" borderId="5" xfId="7" applyNumberFormat="1" applyBorder="1" applyAlignment="1">
      <alignment horizontal="center" vertical="top" wrapText="1"/>
    </xf>
    <xf numFmtId="0" fontId="2" fillId="0" borderId="0" xfId="7" applyNumberFormat="1" applyAlignment="1">
      <alignment horizontal="center" vertical="top" wrapText="1"/>
    </xf>
    <xf numFmtId="179" fontId="0" fillId="0" borderId="16" xfId="8" applyNumberFormat="1" applyFont="1" applyBorder="1">
      <alignment horizontal="left" vertical="center" wrapText="1" indent="1"/>
    </xf>
    <xf numFmtId="179" fontId="0" fillId="0" borderId="17" xfId="8" applyNumberFormat="1" applyFont="1" applyBorder="1">
      <alignment horizontal="left" vertical="center" wrapText="1" indent="1"/>
    </xf>
    <xf numFmtId="0" fontId="26" fillId="0" borderId="5" xfId="7" applyNumberFormat="1" applyFont="1" applyBorder="1" applyAlignment="1">
      <alignment horizontal="center" vertical="top" wrapText="1"/>
    </xf>
    <xf numFmtId="0" fontId="26" fillId="0" borderId="0" xfId="7" applyNumberFormat="1" applyFont="1" applyAlignment="1">
      <alignment horizontal="center" vertical="top" wrapText="1"/>
    </xf>
    <xf numFmtId="0" fontId="9" fillId="0" borderId="8" xfId="8" applyNumberFormat="1">
      <alignment horizontal="left" vertical="center" wrapText="1" indent="1"/>
    </xf>
  </cellXfs>
  <cellStyles count="50">
    <cellStyle name="1 日の詳細" xfId="6" xr:uid="{00000000-0005-0000-0000-000004000000}"/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9" builtinId="15" customBuiltin="1"/>
    <cellStyle name="チェック セル" xfId="27" builtinId="23" customBuiltin="1"/>
    <cellStyle name="どちらでもない" xfId="22" builtinId="28" customBuiltin="1"/>
    <cellStyle name="パーセント" xfId="19" builtinId="5" customBuiltin="1"/>
    <cellStyle name="メモ" xfId="7" builtinId="10" customBuiltin="1"/>
    <cellStyle name="メモ見出し" xfId="8" xr:uid="{00000000-0005-0000-0000-00000D000000}"/>
    <cellStyle name="リンク セル" xfId="26" builtinId="24" customBuiltin="1"/>
    <cellStyle name="悪い" xfId="21" builtinId="27" customBuiltin="1"/>
    <cellStyle name="計算" xfId="25" builtinId="22" customBuiltin="1"/>
    <cellStyle name="警告文" xfId="28" builtinId="11" customBuiltin="1"/>
    <cellStyle name="桁区切り" xfId="16" builtinId="6" customBuiltin="1"/>
    <cellStyle name="桁区切り [0.00]" xfId="15" builtinId="3" customBuiltin="1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集計" xfId="14" builtinId="25" customBuiltin="1"/>
    <cellStyle name="出力" xfId="24" builtinId="21" customBuiltin="1"/>
    <cellStyle name="説明文" xfId="13" builtinId="53" customBuiltin="1"/>
    <cellStyle name="通貨" xfId="18" builtinId="7" customBuiltin="1"/>
    <cellStyle name="通貨 [0.00]" xfId="17" builtinId="4" customBuiltin="1"/>
    <cellStyle name="日" xfId="5" xr:uid="{00000000-0005-0000-0000-000003000000}"/>
    <cellStyle name="入力" xfId="23" builtinId="20" customBuiltin="1"/>
    <cellStyle name="標準" xfId="0" builtinId="0" customBuiltin="1"/>
    <cellStyle name="良い" xfId="20" builtinId="26" customBuiltin="1"/>
  </cellStyles>
  <dxfs count="13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1104900</xdr:colOff>
      <xdr:row>13</xdr:row>
      <xdr:rowOff>590550</xdr:rowOff>
    </xdr:from>
    <xdr:to>
      <xdr:col>3</xdr:col>
      <xdr:colOff>476250</xdr:colOff>
      <xdr:row>14</xdr:row>
      <xdr:rowOff>676275</xdr:rowOff>
    </xdr:to>
    <xdr:pic>
      <xdr:nvPicPr>
        <xdr:cNvPr id="5" name="図 4" descr="赤鬼のイラスト「鬼と金棒」">
          <a:extLst>
            <a:ext uri="{FF2B5EF4-FFF2-40B4-BE49-F238E27FC236}">
              <a16:creationId xmlns:a16="http://schemas.microsoft.com/office/drawing/2014/main" id="{3DBD1330-55A4-FD49-AA52-E771B439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6296025"/>
          <a:ext cx="8953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1257300</xdr:colOff>
      <xdr:row>0</xdr:row>
      <xdr:rowOff>0</xdr:rowOff>
    </xdr:from>
    <xdr:to>
      <xdr:col>3</xdr:col>
      <xdr:colOff>390526</xdr:colOff>
      <xdr:row>0</xdr:row>
      <xdr:rowOff>657226</xdr:rowOff>
    </xdr:to>
    <xdr:pic>
      <xdr:nvPicPr>
        <xdr:cNvPr id="7" name="図 6" descr="雪うさぎのイラスト">
          <a:extLst>
            <a:ext uri="{FF2B5EF4-FFF2-40B4-BE49-F238E27FC236}">
              <a16:creationId xmlns:a16="http://schemas.microsoft.com/office/drawing/2014/main" id="{8F2F9941-06A9-AE27-45B3-C3D7E94B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1304924</xdr:colOff>
      <xdr:row>27</xdr:row>
      <xdr:rowOff>647700</xdr:rowOff>
    </xdr:from>
    <xdr:to>
      <xdr:col>3</xdr:col>
      <xdr:colOff>647699</xdr:colOff>
      <xdr:row>29</xdr:row>
      <xdr:rowOff>19050</xdr:rowOff>
    </xdr:to>
    <xdr:pic>
      <xdr:nvPicPr>
        <xdr:cNvPr id="8" name="図 7" descr="ひな壇に飾られた雛人形のイラスト">
          <a:extLst>
            <a:ext uri="{FF2B5EF4-FFF2-40B4-BE49-F238E27FC236}">
              <a16:creationId xmlns:a16="http://schemas.microsoft.com/office/drawing/2014/main" id="{5E6489A8-71F5-0D19-3B29-815D6E83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49" y="12868275"/>
          <a:ext cx="8667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657224</xdr:colOff>
      <xdr:row>83</xdr:row>
      <xdr:rowOff>333374</xdr:rowOff>
    </xdr:from>
    <xdr:to>
      <xdr:col>4</xdr:col>
      <xdr:colOff>266699</xdr:colOff>
      <xdr:row>84</xdr:row>
      <xdr:rowOff>657224</xdr:rowOff>
    </xdr:to>
    <xdr:pic>
      <xdr:nvPicPr>
        <xdr:cNvPr id="9" name="図 8" descr="通院介助をする人のイラスト（男性）">
          <a:extLst>
            <a:ext uri="{FF2B5EF4-FFF2-40B4-BE49-F238E27FC236}">
              <a16:creationId xmlns:a16="http://schemas.microsoft.com/office/drawing/2014/main" id="{C615BF35-169A-1873-FCC4-2EFB8F84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49" y="38614349"/>
          <a:ext cx="1133475" cy="1133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133350</xdr:colOff>
      <xdr:row>137</xdr:row>
      <xdr:rowOff>523875</xdr:rowOff>
    </xdr:from>
    <xdr:to>
      <xdr:col>6</xdr:col>
      <xdr:colOff>1492457</xdr:colOff>
      <xdr:row>139</xdr:row>
      <xdr:rowOff>561974</xdr:rowOff>
    </xdr:to>
    <xdr:pic>
      <xdr:nvPicPr>
        <xdr:cNvPr id="6" name="図 5" descr="ショートステイとは？用途別に3タイプある！サービスや費用をご紹介 ｜ミンナノミライ">
          <a:extLst>
            <a:ext uri="{FF2B5EF4-FFF2-40B4-BE49-F238E27FC236}">
              <a16:creationId xmlns:a16="http://schemas.microsoft.com/office/drawing/2014/main" id="{57D2F86F-9F20-45A2-9218-DFDB97562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1475" y="63931800"/>
          <a:ext cx="1359107" cy="9715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1104900</xdr:colOff>
      <xdr:row>83</xdr:row>
      <xdr:rowOff>123824</xdr:rowOff>
    </xdr:from>
    <xdr:to>
      <xdr:col>3</xdr:col>
      <xdr:colOff>923925</xdr:colOff>
      <xdr:row>84</xdr:row>
      <xdr:rowOff>657224</xdr:rowOff>
    </xdr:to>
    <xdr:pic>
      <xdr:nvPicPr>
        <xdr:cNvPr id="11" name="図 10" descr="七夕のイラスト「笹の葉と短冊」">
          <a:extLst>
            <a:ext uri="{FF2B5EF4-FFF2-40B4-BE49-F238E27FC236}">
              <a16:creationId xmlns:a16="http://schemas.microsoft.com/office/drawing/2014/main" id="{8BA3B6C8-59EF-A8C2-352A-CC645E13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8404799"/>
          <a:ext cx="1343025" cy="1343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1228725</xdr:colOff>
      <xdr:row>97</xdr:row>
      <xdr:rowOff>476250</xdr:rowOff>
    </xdr:from>
    <xdr:to>
      <xdr:col>3</xdr:col>
      <xdr:colOff>762000</xdr:colOff>
      <xdr:row>99</xdr:row>
      <xdr:rowOff>38100</xdr:rowOff>
    </xdr:to>
    <xdr:pic>
      <xdr:nvPicPr>
        <xdr:cNvPr id="13" name="図 12" descr="暑中お見舞いのイラスト「金魚」">
          <a:extLst>
            <a:ext uri="{FF2B5EF4-FFF2-40B4-BE49-F238E27FC236}">
              <a16:creationId xmlns:a16="http://schemas.microsoft.com/office/drawing/2014/main" id="{E6705207-E302-C052-9BF5-9239068E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45272325"/>
          <a:ext cx="105727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1247776</xdr:colOff>
      <xdr:row>111</xdr:row>
      <xdr:rowOff>444999</xdr:rowOff>
    </xdr:from>
    <xdr:to>
      <xdr:col>3</xdr:col>
      <xdr:colOff>809626</xdr:colOff>
      <xdr:row>113</xdr:row>
      <xdr:rowOff>47624</xdr:rowOff>
    </xdr:to>
    <xdr:pic>
      <xdr:nvPicPr>
        <xdr:cNvPr id="14" name="図 13" descr="月見 | 商用OK!フリー素材集「ナイスなイラスト」 | 9月 イラスト, ハロウィン イラスト 手書き, お月見 イラスト">
          <a:extLst>
            <a:ext uri="{FF2B5EF4-FFF2-40B4-BE49-F238E27FC236}">
              <a16:creationId xmlns:a16="http://schemas.microsoft.com/office/drawing/2014/main" id="{C62C2E3A-1FB1-17DD-025B-00E3D66D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1" y="51756174"/>
          <a:ext cx="1085850" cy="109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971550</xdr:colOff>
      <xdr:row>152</xdr:row>
      <xdr:rowOff>152400</xdr:rowOff>
    </xdr:from>
    <xdr:to>
      <xdr:col>6</xdr:col>
      <xdr:colOff>457200</xdr:colOff>
      <xdr:row>154</xdr:row>
      <xdr:rowOff>142875</xdr:rowOff>
    </xdr:to>
    <xdr:pic>
      <xdr:nvPicPr>
        <xdr:cNvPr id="4" name="図 3" descr="介護のイラスト「車椅子のおばあさん」">
          <a:extLst>
            <a:ext uri="{FF2B5EF4-FFF2-40B4-BE49-F238E27FC236}">
              <a16:creationId xmlns:a16="http://schemas.microsoft.com/office/drawing/2014/main" id="{1AFEAFAD-2706-4D1A-B6A2-C2E9CFD7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1381126</xdr:colOff>
      <xdr:row>139</xdr:row>
      <xdr:rowOff>371473</xdr:rowOff>
    </xdr:from>
    <xdr:to>
      <xdr:col>3</xdr:col>
      <xdr:colOff>1276351</xdr:colOff>
      <xdr:row>142</xdr:row>
      <xdr:rowOff>114298</xdr:rowOff>
    </xdr:to>
    <xdr:pic>
      <xdr:nvPicPr>
        <xdr:cNvPr id="2" name="図 1" descr="紅葉と赤トンボのイラス">
          <a:extLst>
            <a:ext uri="{FF2B5EF4-FFF2-40B4-BE49-F238E27FC236}">
              <a16:creationId xmlns:a16="http://schemas.microsoft.com/office/drawing/2014/main" id="{624C8064-7E78-024B-B6F4-E0852504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968605">
          <a:off x="3143251" y="64712848"/>
          <a:ext cx="1419225" cy="1419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125</xdr:row>
      <xdr:rowOff>295274</xdr:rowOff>
    </xdr:from>
    <xdr:to>
      <xdr:col>3</xdr:col>
      <xdr:colOff>1457325</xdr:colOff>
      <xdr:row>127</xdr:row>
      <xdr:rowOff>180974</xdr:rowOff>
    </xdr:to>
    <xdr:pic>
      <xdr:nvPicPr>
        <xdr:cNvPr id="3" name="図 2" descr="［ハロウィンイラスト］ほうきで夜空を飛ぶかわいい女の子（魔女）">
          <a:extLst>
            <a:ext uri="{FF2B5EF4-FFF2-40B4-BE49-F238E27FC236}">
              <a16:creationId xmlns:a16="http://schemas.microsoft.com/office/drawing/2014/main" id="{955537B7-08D2-6EC7-5AD6-20F9B06B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58121549"/>
          <a:ext cx="1381125" cy="138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1133475</xdr:colOff>
      <xdr:row>192</xdr:row>
      <xdr:rowOff>66675</xdr:rowOff>
    </xdr:from>
    <xdr:ext cx="1621980" cy="1528257"/>
    <xdr:pic>
      <xdr:nvPicPr>
        <xdr:cNvPr id="12" name="図 11" descr="ありがとう・お礼（お辞儀）のイラスト・無料イラスト フリー素材">
          <a:extLst>
            <a:ext uri="{FF2B5EF4-FFF2-40B4-BE49-F238E27FC236}">
              <a16:creationId xmlns:a16="http://schemas.microsoft.com/office/drawing/2014/main" id="{6BE31870-647D-4BA5-A10D-05E5839C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86144100"/>
          <a:ext cx="1621980" cy="1528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</xdr:col>
      <xdr:colOff>0</xdr:colOff>
      <xdr:row>153</xdr:row>
      <xdr:rowOff>295274</xdr:rowOff>
    </xdr:from>
    <xdr:to>
      <xdr:col>3</xdr:col>
      <xdr:colOff>1266825</xdr:colOff>
      <xdr:row>155</xdr:row>
      <xdr:rowOff>66674</xdr:rowOff>
    </xdr:to>
    <xdr:pic>
      <xdr:nvPicPr>
        <xdr:cNvPr id="15" name="図 14" descr="年末のイラスト「クマと猫とコタツ」">
          <a:extLst>
            <a:ext uri="{FF2B5EF4-FFF2-40B4-BE49-F238E27FC236}">
              <a16:creationId xmlns:a16="http://schemas.microsoft.com/office/drawing/2014/main" id="{087ECBC6-DDF2-E020-E702-9AA2DD957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71151749"/>
          <a:ext cx="12668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1257300</xdr:colOff>
      <xdr:row>179</xdr:row>
      <xdr:rowOff>0</xdr:rowOff>
    </xdr:from>
    <xdr:ext cx="657226" cy="657226"/>
    <xdr:pic>
      <xdr:nvPicPr>
        <xdr:cNvPr id="17" name="図 16" descr="雪うさぎのイラスト">
          <a:extLst>
            <a:ext uri="{FF2B5EF4-FFF2-40B4-BE49-F238E27FC236}">
              <a16:creationId xmlns:a16="http://schemas.microsoft.com/office/drawing/2014/main" id="{5F71FE7C-BEE4-46EC-AC40-994F9B3D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190</xdr:row>
      <xdr:rowOff>0</xdr:rowOff>
    </xdr:from>
    <xdr:to>
      <xdr:col>5</xdr:col>
      <xdr:colOff>9525</xdr:colOff>
      <xdr:row>191</xdr:row>
      <xdr:rowOff>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60579947-5C40-9A2F-3C2A-D3C7A40E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5153500"/>
          <a:ext cx="1533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N194"/>
  <sheetViews>
    <sheetView showGridLines="0" showRowColHeaders="0" tabSelected="1" topLeftCell="A156" zoomScaleNormal="100" workbookViewId="0">
      <selection activeCell="E162" sqref="E162"/>
    </sheetView>
  </sheetViews>
  <sheetFormatPr defaultColWidth="0" defaultRowHeight="15.75" x14ac:dyDescent="0.25"/>
  <cols>
    <col min="1" max="1" width="2.109375" customWidth="1"/>
    <col min="2" max="2" width="18.44140625" customWidth="1"/>
    <col min="3" max="8" width="17.77734375" customWidth="1"/>
    <col min="9" max="9" width="2.44140625" customWidth="1"/>
    <col min="10" max="13" width="8.88671875" hidden="1" customWidth="1"/>
    <col min="14" max="14" width="6" hidden="1" customWidth="1"/>
    <col min="15" max="16384" width="8.88671875" hidden="1"/>
  </cols>
  <sheetData>
    <row r="1" spans="1:8" ht="54" customHeight="1" x14ac:dyDescent="0.7">
      <c r="A1" s="2"/>
      <c r="B1" s="20">
        <f ca="1">YEAR(TODAY())</f>
        <v>2025</v>
      </c>
      <c r="C1" s="31" t="s">
        <v>2</v>
      </c>
      <c r="D1" s="31"/>
      <c r="E1" s="31"/>
      <c r="F1" s="30" t="s">
        <v>5</v>
      </c>
      <c r="G1" s="30"/>
      <c r="H1" s="17" t="s">
        <v>6</v>
      </c>
    </row>
    <row r="2" spans="1:8" ht="14.25" customHeight="1" x14ac:dyDescent="0.25">
      <c r="A2" s="7"/>
      <c r="B2" s="3" t="s">
        <v>1</v>
      </c>
      <c r="C2" s="4" t="str">
        <f t="shared" ref="C2:G2" ca="1" si="0">UPPER(TEXT(C3,"aaaa"))</f>
        <v>月曜日</v>
      </c>
      <c r="D2" s="3" t="str">
        <f t="shared" ca="1" si="0"/>
        <v>火曜日</v>
      </c>
      <c r="E2" s="4" t="str">
        <f t="shared" ca="1" si="0"/>
        <v>水曜日</v>
      </c>
      <c r="F2" s="3" t="str">
        <f t="shared" ca="1" si="0"/>
        <v>木曜日</v>
      </c>
      <c r="G2" s="4" t="str">
        <f t="shared" ca="1" si="0"/>
        <v>金曜日</v>
      </c>
      <c r="H2" s="3" t="str">
        <f ca="1">UPPER(TEXT(H3,"aaaa"))</f>
        <v>土曜日</v>
      </c>
    </row>
    <row r="3" spans="1:8" ht="16.5" customHeight="1" x14ac:dyDescent="0.25">
      <c r="B3" s="8">
        <f t="array" aca="1" ref="B3:H3" ca="1">Days+1+DATE(Calendar1Year,Calendar1MonthOption,1)-WEEKDAY(DATE(Calendar1Year,Calendar1MonthOption,1),WeekdayOption)</f>
        <v>45655</v>
      </c>
      <c r="C3" s="8">
        <f ca="1"/>
        <v>45656</v>
      </c>
      <c r="D3" s="8">
        <f ca="1"/>
        <v>45657</v>
      </c>
      <c r="E3" s="8">
        <f ca="1"/>
        <v>45658</v>
      </c>
      <c r="F3" s="8">
        <f ca="1"/>
        <v>45659</v>
      </c>
      <c r="G3" s="8">
        <f ca="1"/>
        <v>45660</v>
      </c>
      <c r="H3" s="9">
        <f ca="1"/>
        <v>45661</v>
      </c>
    </row>
    <row r="4" spans="1:8" ht="56.25" customHeight="1" x14ac:dyDescent="0.25">
      <c r="B4" s="16"/>
      <c r="C4" s="10"/>
      <c r="D4" s="10"/>
      <c r="E4" s="10"/>
      <c r="F4" s="10"/>
      <c r="G4" s="10"/>
      <c r="H4" s="11"/>
    </row>
    <row r="5" spans="1:8" ht="16.5" customHeight="1" x14ac:dyDescent="0.25">
      <c r="B5" s="12">
        <f t="array" aca="1" ref="B5:H5" ca="1">Days+8+DATE(Calendar1Year,Calendar1MonthOption,1)-WEEKDAY(DATE(Calendar1Year,Calendar1MonthOption,1),WeekdayOption)</f>
        <v>45662</v>
      </c>
      <c r="C5" s="12">
        <f ca="1"/>
        <v>45663</v>
      </c>
      <c r="D5" s="12">
        <f ca="1"/>
        <v>45664</v>
      </c>
      <c r="E5" s="12">
        <f ca="1"/>
        <v>45665</v>
      </c>
      <c r="F5" s="12">
        <f ca="1"/>
        <v>45666</v>
      </c>
      <c r="G5" s="12">
        <f ca="1"/>
        <v>45667</v>
      </c>
      <c r="H5" s="13">
        <f ca="1"/>
        <v>45668</v>
      </c>
    </row>
    <row r="6" spans="1:8" ht="56.25" customHeight="1" x14ac:dyDescent="0.25">
      <c r="B6" s="10"/>
      <c r="C6" s="10"/>
      <c r="D6" s="10"/>
      <c r="E6" s="10"/>
      <c r="F6" s="10"/>
      <c r="G6" s="10"/>
      <c r="H6" s="14"/>
    </row>
    <row r="7" spans="1:8" ht="16.5" customHeight="1" x14ac:dyDescent="0.25">
      <c r="B7" s="12">
        <f t="array" aca="1" ref="B7:H7" ca="1">Days+15+DATE(Calendar1Year,Calendar1MonthOption,1)-WEEKDAY(DATE(Calendar1Year,Calendar1MonthOption,1),WeekdayOption)</f>
        <v>45669</v>
      </c>
      <c r="C7" s="12">
        <f ca="1"/>
        <v>45670</v>
      </c>
      <c r="D7" s="12">
        <f ca="1"/>
        <v>45671</v>
      </c>
      <c r="E7" s="12">
        <f ca="1"/>
        <v>45672</v>
      </c>
      <c r="F7" s="12">
        <f ca="1"/>
        <v>45673</v>
      </c>
      <c r="G7" s="12">
        <f ca="1"/>
        <v>45674</v>
      </c>
      <c r="H7" s="13">
        <f ca="1"/>
        <v>45675</v>
      </c>
    </row>
    <row r="8" spans="1:8" ht="56.25" customHeight="1" x14ac:dyDescent="0.25">
      <c r="B8" s="10"/>
      <c r="C8" s="10"/>
      <c r="D8" s="10"/>
      <c r="E8" s="10"/>
      <c r="F8" s="10"/>
      <c r="G8" s="10"/>
      <c r="H8" s="11"/>
    </row>
    <row r="9" spans="1:8" ht="16.5" customHeight="1" x14ac:dyDescent="0.25">
      <c r="B9" s="12">
        <f t="array" aca="1" ref="B9:H9" ca="1">Days+22+DATE(Calendar1Year,Calendar1MonthOption,1)-WEEKDAY(DATE(Calendar1Year,Calendar1MonthOption,1),WeekdayOption)</f>
        <v>45676</v>
      </c>
      <c r="C9" s="12">
        <f ca="1"/>
        <v>45677</v>
      </c>
      <c r="D9" s="12">
        <f ca="1"/>
        <v>45678</v>
      </c>
      <c r="E9" s="12">
        <f ca="1"/>
        <v>45679</v>
      </c>
      <c r="F9" s="12">
        <f ca="1"/>
        <v>45680</v>
      </c>
      <c r="G9" s="12">
        <f ca="1"/>
        <v>45681</v>
      </c>
      <c r="H9" s="13">
        <f ca="1"/>
        <v>45682</v>
      </c>
    </row>
    <row r="10" spans="1:8" ht="56.25" customHeight="1" x14ac:dyDescent="0.25">
      <c r="B10" s="10"/>
      <c r="C10" s="21"/>
      <c r="D10" s="21"/>
      <c r="E10" s="21"/>
      <c r="F10" s="21"/>
      <c r="G10" s="21"/>
      <c r="H10" s="21"/>
    </row>
    <row r="11" spans="1:8" ht="16.5" customHeight="1" x14ac:dyDescent="0.25">
      <c r="B11" s="12">
        <f t="array" aca="1" ref="B11:H11" ca="1">Days+29+DATE(Calendar1Year,Calendar1MonthOption,1)-WEEKDAY(DATE(Calendar1Year,Calendar1MonthOption,1),WeekdayOption)</f>
        <v>45683</v>
      </c>
      <c r="C11" s="12">
        <f ca="1"/>
        <v>45684</v>
      </c>
      <c r="D11" s="12">
        <f ca="1"/>
        <v>45685</v>
      </c>
      <c r="E11" s="12">
        <f ca="1"/>
        <v>45686</v>
      </c>
      <c r="F11" s="12">
        <f ca="1"/>
        <v>45687</v>
      </c>
      <c r="G11" s="12">
        <f ca="1"/>
        <v>45688</v>
      </c>
      <c r="H11" s="13">
        <f ca="1"/>
        <v>45689</v>
      </c>
    </row>
    <row r="12" spans="1:8" ht="57" customHeight="1" x14ac:dyDescent="0.25">
      <c r="B12" s="21"/>
      <c r="C12" s="21"/>
      <c r="D12" s="21"/>
      <c r="E12" s="21"/>
      <c r="F12" s="21"/>
      <c r="G12" s="21"/>
      <c r="H12" s="11"/>
    </row>
    <row r="13" spans="1:8" ht="16.5" customHeight="1" x14ac:dyDescent="0.25">
      <c r="B13" s="8">
        <f t="array" aca="1" ref="B13:C13" ca="1">Days+36+DATE(Calendar1Year,Calendar1MonthOption,1)-WEEKDAY(DATE(Calendar1Year,Calendar1MonthOption,1),WeekdayOption)</f>
        <v>45690</v>
      </c>
      <c r="C13" s="8">
        <f ca="1"/>
        <v>45691</v>
      </c>
      <c r="D13" s="42"/>
      <c r="E13" s="42"/>
      <c r="F13" s="42"/>
      <c r="G13" s="42"/>
      <c r="H13" s="42"/>
    </row>
    <row r="14" spans="1:8" ht="63.75" customHeight="1" x14ac:dyDescent="0.25">
      <c r="B14" s="5"/>
      <c r="C14" s="5"/>
      <c r="D14" s="40"/>
      <c r="E14" s="41"/>
      <c r="F14" s="18"/>
      <c r="G14" s="18"/>
      <c r="H14" s="19"/>
    </row>
    <row r="15" spans="1:8" ht="54" customHeight="1" x14ac:dyDescent="0.7">
      <c r="A15" s="2"/>
      <c r="B15" s="20">
        <f ca="1">YEAR(TODAY())</f>
        <v>2025</v>
      </c>
      <c r="C15" s="31" t="str">
        <f ca="1">TEXT(DATE(Calendar1Year,Calendar1MonthOption+1,1),"m月")</f>
        <v>2月</v>
      </c>
      <c r="D15" s="31"/>
      <c r="E15" s="31"/>
      <c r="F15" s="30" t="s">
        <v>5</v>
      </c>
      <c r="G15" s="30"/>
      <c r="H15" s="17" t="s">
        <v>6</v>
      </c>
    </row>
    <row r="16" spans="1:8" ht="14.25" customHeight="1" x14ac:dyDescent="0.25">
      <c r="A16" s="7"/>
      <c r="B16" s="3" t="str">
        <f t="shared" ref="B16:H16" ca="1" si="1">UPPER(TEXT(B17,"aaaa"))</f>
        <v>日曜日</v>
      </c>
      <c r="C16" s="4" t="str">
        <f t="shared" ca="1" si="1"/>
        <v>月曜日</v>
      </c>
      <c r="D16" s="3" t="str">
        <f t="shared" ca="1" si="1"/>
        <v>火曜日</v>
      </c>
      <c r="E16" s="4" t="str">
        <f t="shared" ca="1" si="1"/>
        <v>水曜日</v>
      </c>
      <c r="F16" s="3" t="str">
        <f t="shared" ca="1" si="1"/>
        <v>木曜日</v>
      </c>
      <c r="G16" s="4" t="str">
        <f t="shared" ca="1" si="1"/>
        <v>金曜日</v>
      </c>
      <c r="H16" s="3" t="str">
        <f t="shared" ca="1" si="1"/>
        <v>土曜日</v>
      </c>
    </row>
    <row r="17" spans="1:8" ht="16.5" customHeight="1" x14ac:dyDescent="0.25">
      <c r="B17" s="8">
        <f t="array" aca="1" ref="B17:H17" ca="1">Days+1+DATE(Calendar2Year,Calendar2MonthOption,1)-WEEKDAY(DATE(Calendar2Year,Calendar2MonthOption,1),WeekdayOption)</f>
        <v>45683</v>
      </c>
      <c r="C17" s="8">
        <f ca="1"/>
        <v>45684</v>
      </c>
      <c r="D17" s="8">
        <f ca="1"/>
        <v>45685</v>
      </c>
      <c r="E17" s="8">
        <f ca="1"/>
        <v>45686</v>
      </c>
      <c r="F17" s="8">
        <f ca="1"/>
        <v>45687</v>
      </c>
      <c r="G17" s="8">
        <f ca="1"/>
        <v>45688</v>
      </c>
      <c r="H17" s="9">
        <f ca="1"/>
        <v>45689</v>
      </c>
    </row>
    <row r="18" spans="1:8" ht="56.25" customHeight="1" x14ac:dyDescent="0.25">
      <c r="B18" s="22"/>
      <c r="C18" s="22"/>
      <c r="D18" s="22"/>
      <c r="E18" s="22"/>
      <c r="F18" s="22"/>
      <c r="G18" s="22"/>
      <c r="H18" s="23"/>
    </row>
    <row r="19" spans="1:8" ht="16.5" customHeight="1" x14ac:dyDescent="0.25">
      <c r="B19" s="24">
        <f t="array" aca="1" ref="B19:H19" ca="1">Days+8+DATE(Calendar2Year,Calendar2MonthOption,1)-WEEKDAY(DATE(Calendar2Year,Calendar2MonthOption,1),WeekdayOption)</f>
        <v>45690</v>
      </c>
      <c r="C19" s="24">
        <f ca="1"/>
        <v>45691</v>
      </c>
      <c r="D19" s="24">
        <f ca="1"/>
        <v>45692</v>
      </c>
      <c r="E19" s="24">
        <f ca="1"/>
        <v>45693</v>
      </c>
      <c r="F19" s="24">
        <f ca="1"/>
        <v>45694</v>
      </c>
      <c r="G19" s="24">
        <f ca="1"/>
        <v>45695</v>
      </c>
      <c r="H19" s="25">
        <f ca="1"/>
        <v>45696</v>
      </c>
    </row>
    <row r="20" spans="1:8" ht="56.25" customHeight="1" x14ac:dyDescent="0.25">
      <c r="B20" s="23"/>
      <c r="C20" s="23"/>
      <c r="D20" s="23"/>
      <c r="E20" s="23"/>
      <c r="F20" s="23"/>
      <c r="G20" s="23"/>
      <c r="H20" s="23"/>
    </row>
    <row r="21" spans="1:8" ht="16.5" customHeight="1" x14ac:dyDescent="0.25">
      <c r="B21" s="24">
        <f t="array" aca="1" ref="B21:H21" ca="1">Days+15+DATE(Calendar2Year,Calendar2MonthOption,1)-WEEKDAY(DATE(Calendar2Year,Calendar2MonthOption,1),WeekdayOption)</f>
        <v>45697</v>
      </c>
      <c r="C21" s="24">
        <f ca="1"/>
        <v>45698</v>
      </c>
      <c r="D21" s="24">
        <f ca="1"/>
        <v>45699</v>
      </c>
      <c r="E21" s="24">
        <f ca="1"/>
        <v>45700</v>
      </c>
      <c r="F21" s="24">
        <f ca="1"/>
        <v>45701</v>
      </c>
      <c r="G21" s="24">
        <f ca="1"/>
        <v>45702</v>
      </c>
      <c r="H21" s="25">
        <f ca="1"/>
        <v>45703</v>
      </c>
    </row>
    <row r="22" spans="1:8" ht="56.25" customHeight="1" x14ac:dyDescent="0.25">
      <c r="B22" s="23"/>
      <c r="C22" s="23"/>
      <c r="D22" s="23"/>
      <c r="E22" s="23"/>
      <c r="F22" s="23"/>
      <c r="G22" s="23"/>
      <c r="H22" s="23"/>
    </row>
    <row r="23" spans="1:8" ht="16.5" customHeight="1" x14ac:dyDescent="0.25">
      <c r="B23" s="24">
        <f t="array" aca="1" ref="B23:H23" ca="1">Days+22+DATE(Calendar2Year,Calendar2MonthOption,1)-WEEKDAY(DATE(Calendar2Year,Calendar2MonthOption,1),WeekdayOption)</f>
        <v>45704</v>
      </c>
      <c r="C23" s="24">
        <f ca="1"/>
        <v>45705</v>
      </c>
      <c r="D23" s="24">
        <f ca="1"/>
        <v>45706</v>
      </c>
      <c r="E23" s="24">
        <f ca="1"/>
        <v>45707</v>
      </c>
      <c r="F23" s="24">
        <f ca="1"/>
        <v>45708</v>
      </c>
      <c r="G23" s="24">
        <f ca="1"/>
        <v>45709</v>
      </c>
      <c r="H23" s="25">
        <f ca="1"/>
        <v>45710</v>
      </c>
    </row>
    <row r="24" spans="1:8" ht="56.25" customHeight="1" x14ac:dyDescent="0.25">
      <c r="B24" s="23"/>
      <c r="C24" s="23"/>
      <c r="D24" s="23"/>
      <c r="E24" s="23"/>
      <c r="F24" s="23"/>
      <c r="G24" s="23"/>
      <c r="H24" s="23"/>
    </row>
    <row r="25" spans="1:8" ht="16.5" customHeight="1" x14ac:dyDescent="0.25">
      <c r="B25" s="24">
        <f t="array" aca="1" ref="B25:H25" ca="1">Days+29+DATE(Calendar2Year,Calendar2MonthOption,1)-WEEKDAY(DATE(Calendar2Year,Calendar2MonthOption,1),WeekdayOption)</f>
        <v>45711</v>
      </c>
      <c r="C25" s="24">
        <f ca="1"/>
        <v>45712</v>
      </c>
      <c r="D25" s="24">
        <f ca="1"/>
        <v>45713</v>
      </c>
      <c r="E25" s="24">
        <f ca="1"/>
        <v>45714</v>
      </c>
      <c r="F25" s="24">
        <f ca="1"/>
        <v>45715</v>
      </c>
      <c r="G25" s="24">
        <f ca="1"/>
        <v>45716</v>
      </c>
      <c r="H25" s="9">
        <f ca="1"/>
        <v>45717</v>
      </c>
    </row>
    <row r="26" spans="1:8" ht="57" customHeight="1" x14ac:dyDescent="0.25">
      <c r="B26" s="23"/>
      <c r="C26" s="23"/>
      <c r="D26" s="23"/>
      <c r="E26" s="23"/>
      <c r="F26" s="23"/>
      <c r="G26" s="23"/>
      <c r="H26" s="6"/>
    </row>
    <row r="27" spans="1:8" ht="16.5" customHeight="1" x14ac:dyDescent="0.25">
      <c r="B27" s="8">
        <f t="array" aca="1" ref="B27:C27" ca="1">Days+36+DATE(Calendar2Year,Calendar2MonthOption,1)-WEEKDAY(DATE(Calendar2Year,Calendar2MonthOption,1),WeekdayOption)</f>
        <v>45718</v>
      </c>
      <c r="C27" s="8">
        <f ca="1"/>
        <v>45719</v>
      </c>
      <c r="D27" s="33"/>
      <c r="E27" s="33"/>
      <c r="F27" s="33"/>
      <c r="G27" s="33"/>
      <c r="H27" s="33"/>
    </row>
    <row r="28" spans="1:8" ht="63.75" customHeight="1" x14ac:dyDescent="0.25">
      <c r="B28" s="5"/>
      <c r="C28" s="5"/>
      <c r="D28" s="36"/>
      <c r="E28" s="37"/>
      <c r="F28" s="37"/>
      <c r="G28" s="37"/>
      <c r="H28" s="37"/>
    </row>
    <row r="29" spans="1:8" ht="54" customHeight="1" x14ac:dyDescent="0.7">
      <c r="A29" s="2"/>
      <c r="B29" s="20">
        <f ca="1">YEAR(TODAY())</f>
        <v>2025</v>
      </c>
      <c r="C29" s="31" t="str">
        <f ca="1">TEXT(DATE(Calendar2Year,Calendar2MonthOption+1,1),"m月")</f>
        <v>3月</v>
      </c>
      <c r="D29" s="31"/>
      <c r="E29" s="31"/>
      <c r="F29" s="30" t="s">
        <v>5</v>
      </c>
      <c r="G29" s="30"/>
      <c r="H29" s="17" t="s">
        <v>6</v>
      </c>
    </row>
    <row r="30" spans="1:8" ht="14.25" customHeight="1" x14ac:dyDescent="0.25">
      <c r="A30" s="7"/>
      <c r="B30" s="3" t="str">
        <f t="shared" ref="B30:H30" ca="1" si="2">UPPER(TEXT(B31,"aaaa"))</f>
        <v>日曜日</v>
      </c>
      <c r="C30" s="4" t="str">
        <f t="shared" ca="1" si="2"/>
        <v>月曜日</v>
      </c>
      <c r="D30" s="3" t="str">
        <f t="shared" ca="1" si="2"/>
        <v>火曜日</v>
      </c>
      <c r="E30" s="4" t="str">
        <f t="shared" ca="1" si="2"/>
        <v>水曜日</v>
      </c>
      <c r="F30" s="3" t="str">
        <f t="shared" ca="1" si="2"/>
        <v>木曜日</v>
      </c>
      <c r="G30" s="4" t="str">
        <f t="shared" ca="1" si="2"/>
        <v>金曜日</v>
      </c>
      <c r="H30" s="3" t="str">
        <f t="shared" ca="1" si="2"/>
        <v>土曜日</v>
      </c>
    </row>
    <row r="31" spans="1:8" ht="16.5" customHeight="1" x14ac:dyDescent="0.25">
      <c r="B31" s="8">
        <f t="array" aca="1" ref="B31:H31" ca="1">Days+1+DATE(Calendar3Year,Calendar3MonthOption,1)-WEEKDAY(DATE(Calendar3Year,Calendar3MonthOption,1),WeekdayOption)</f>
        <v>45711</v>
      </c>
      <c r="C31" s="8">
        <f ca="1"/>
        <v>45712</v>
      </c>
      <c r="D31" s="8">
        <f ca="1"/>
        <v>45713</v>
      </c>
      <c r="E31" s="8">
        <f ca="1"/>
        <v>45714</v>
      </c>
      <c r="F31" s="8">
        <f ca="1"/>
        <v>45715</v>
      </c>
      <c r="G31" s="8">
        <f ca="1"/>
        <v>45716</v>
      </c>
      <c r="H31" s="25">
        <f ca="1"/>
        <v>45717</v>
      </c>
    </row>
    <row r="32" spans="1:8" ht="56.25" customHeight="1" x14ac:dyDescent="0.25">
      <c r="B32" s="5"/>
      <c r="C32" s="5"/>
      <c r="D32" s="5"/>
      <c r="E32" s="5"/>
      <c r="F32" s="5"/>
      <c r="G32" s="5"/>
      <c r="H32" s="23"/>
    </row>
    <row r="33" spans="1:8" ht="16.5" customHeight="1" x14ac:dyDescent="0.25">
      <c r="B33" s="24">
        <f t="array" aca="1" ref="B33:H33" ca="1">Days+8+DATE(Calendar3Year,Calendar3MonthOption,1)-WEEKDAY(DATE(Calendar3Year,Calendar3MonthOption,1),WeekdayOption)</f>
        <v>45718</v>
      </c>
      <c r="C33" s="24">
        <f ca="1"/>
        <v>45719</v>
      </c>
      <c r="D33" s="24">
        <f ca="1"/>
        <v>45720</v>
      </c>
      <c r="E33" s="24">
        <f ca="1"/>
        <v>45721</v>
      </c>
      <c r="F33" s="24">
        <f ca="1"/>
        <v>45722</v>
      </c>
      <c r="G33" s="24">
        <f ca="1"/>
        <v>45723</v>
      </c>
      <c r="H33" s="25">
        <f ca="1"/>
        <v>45724</v>
      </c>
    </row>
    <row r="34" spans="1:8" ht="56.25" customHeight="1" x14ac:dyDescent="0.25">
      <c r="B34" s="23"/>
      <c r="C34" s="23"/>
      <c r="D34" s="23"/>
      <c r="E34" s="23"/>
      <c r="F34" s="23"/>
      <c r="G34" s="23"/>
      <c r="H34" s="23"/>
    </row>
    <row r="35" spans="1:8" ht="16.5" customHeight="1" x14ac:dyDescent="0.25">
      <c r="B35" s="24">
        <f t="array" aca="1" ref="B35:H35" ca="1">Days+15+DATE(Calendar3Year,Calendar3MonthOption,1)-WEEKDAY(DATE(Calendar3Year,Calendar3MonthOption,1),WeekdayOption)</f>
        <v>45725</v>
      </c>
      <c r="C35" s="24">
        <f ca="1"/>
        <v>45726</v>
      </c>
      <c r="D35" s="24">
        <f ca="1"/>
        <v>45727</v>
      </c>
      <c r="E35" s="24">
        <f ca="1"/>
        <v>45728</v>
      </c>
      <c r="F35" s="24">
        <f ca="1"/>
        <v>45729</v>
      </c>
      <c r="G35" s="24">
        <f ca="1"/>
        <v>45730</v>
      </c>
      <c r="H35" s="25">
        <f ca="1"/>
        <v>45731</v>
      </c>
    </row>
    <row r="36" spans="1:8" ht="56.25" customHeight="1" x14ac:dyDescent="0.25">
      <c r="B36" s="23"/>
      <c r="C36" s="23"/>
      <c r="D36" s="23"/>
      <c r="E36" s="23"/>
      <c r="F36" s="23"/>
      <c r="G36" s="23"/>
      <c r="H36" s="23"/>
    </row>
    <row r="37" spans="1:8" ht="16.5" customHeight="1" x14ac:dyDescent="0.25">
      <c r="B37" s="24">
        <f t="array" aca="1" ref="B37:H37" ca="1">Days+22+DATE(Calendar3Year,Calendar3MonthOption,1)-WEEKDAY(DATE(Calendar3Year,Calendar3MonthOption,1),WeekdayOption)</f>
        <v>45732</v>
      </c>
      <c r="C37" s="24">
        <f ca="1"/>
        <v>45733</v>
      </c>
      <c r="D37" s="24">
        <f ca="1"/>
        <v>45734</v>
      </c>
      <c r="E37" s="24">
        <f ca="1"/>
        <v>45735</v>
      </c>
      <c r="F37" s="24">
        <f ca="1"/>
        <v>45736</v>
      </c>
      <c r="G37" s="24">
        <f ca="1"/>
        <v>45737</v>
      </c>
      <c r="H37" s="25">
        <f ca="1"/>
        <v>45738</v>
      </c>
    </row>
    <row r="38" spans="1:8" ht="56.25" customHeight="1" x14ac:dyDescent="0.25">
      <c r="B38" s="23"/>
      <c r="C38" s="23"/>
      <c r="D38" s="23"/>
      <c r="E38" s="23"/>
      <c r="F38" s="23"/>
      <c r="G38" s="23"/>
      <c r="H38" s="23"/>
    </row>
    <row r="39" spans="1:8" ht="16.5" customHeight="1" x14ac:dyDescent="0.25">
      <c r="B39" s="24">
        <f t="array" aca="1" ref="B39:H39" ca="1">Days+29+DATE(Calendar3Year,Calendar3MonthOption,1)-WEEKDAY(DATE(Calendar3Year,Calendar3MonthOption,1),WeekdayOption)</f>
        <v>45739</v>
      </c>
      <c r="C39" s="24">
        <f ca="1"/>
        <v>45740</v>
      </c>
      <c r="D39" s="24">
        <f ca="1"/>
        <v>45741</v>
      </c>
      <c r="E39" s="24">
        <f ca="1"/>
        <v>45742</v>
      </c>
      <c r="F39" s="24">
        <f ca="1"/>
        <v>45743</v>
      </c>
      <c r="G39" s="24">
        <f ca="1"/>
        <v>45744</v>
      </c>
      <c r="H39" s="25">
        <f ca="1"/>
        <v>45745</v>
      </c>
    </row>
    <row r="40" spans="1:8" ht="57" customHeight="1" x14ac:dyDescent="0.25">
      <c r="B40" s="23"/>
      <c r="C40" s="23"/>
      <c r="D40" s="23"/>
      <c r="E40" s="23"/>
      <c r="F40" s="23"/>
      <c r="G40" s="23"/>
      <c r="H40" s="23"/>
    </row>
    <row r="41" spans="1:8" ht="16.5" customHeight="1" x14ac:dyDescent="0.25">
      <c r="B41" s="24">
        <f t="array" aca="1" ref="B41:C41" ca="1">Days+36+DATE(Calendar3Year,Calendar3MonthOption,1)-WEEKDAY(DATE(Calendar3Year,Calendar3MonthOption,1),WeekdayOption)</f>
        <v>45746</v>
      </c>
      <c r="C41" s="24">
        <f ca="1"/>
        <v>45747</v>
      </c>
      <c r="D41" s="33"/>
      <c r="E41" s="33"/>
      <c r="F41" s="33"/>
      <c r="G41" s="33"/>
      <c r="H41" s="33"/>
    </row>
    <row r="42" spans="1:8" ht="63.75" customHeight="1" x14ac:dyDescent="0.25">
      <c r="B42" s="23"/>
      <c r="C42" s="23"/>
      <c r="F42" s="19"/>
      <c r="G42" s="19"/>
      <c r="H42" s="19"/>
    </row>
    <row r="43" spans="1:8" ht="54" customHeight="1" x14ac:dyDescent="0.7">
      <c r="A43" s="2"/>
      <c r="B43" s="1">
        <f ca="1">YEAR(DATE(Calendar3Year,Calendar3MonthOption+1,1))</f>
        <v>2025</v>
      </c>
      <c r="C43" s="31" t="str">
        <f ca="1">TEXT(DATE(Calendar3Year,Calendar3MonthOption+1,1),"m月")</f>
        <v>4月</v>
      </c>
      <c r="D43" s="31"/>
      <c r="E43" s="31"/>
      <c r="F43" s="30"/>
      <c r="G43" s="30"/>
      <c r="H43" s="17" t="s">
        <v>6</v>
      </c>
    </row>
    <row r="44" spans="1:8" ht="14.25" customHeight="1" x14ac:dyDescent="0.25">
      <c r="A44" s="7"/>
      <c r="B44" s="3" t="str">
        <f t="shared" ref="B44:H44" ca="1" si="3">UPPER(TEXT(B45,"aaaa"))</f>
        <v>日曜日</v>
      </c>
      <c r="C44" s="4" t="str">
        <f t="shared" ca="1" si="3"/>
        <v>月曜日</v>
      </c>
      <c r="D44" s="3" t="str">
        <f t="shared" ca="1" si="3"/>
        <v>火曜日</v>
      </c>
      <c r="E44" s="4" t="str">
        <f t="shared" ca="1" si="3"/>
        <v>水曜日</v>
      </c>
      <c r="F44" s="3" t="str">
        <f t="shared" ca="1" si="3"/>
        <v>木曜日</v>
      </c>
      <c r="G44" s="4" t="str">
        <f t="shared" ca="1" si="3"/>
        <v>金曜日</v>
      </c>
      <c r="H44" s="3" t="str">
        <f t="shared" ca="1" si="3"/>
        <v>土曜日</v>
      </c>
    </row>
    <row r="45" spans="1:8" ht="16.5" customHeight="1" x14ac:dyDescent="0.25">
      <c r="B45" s="24">
        <f t="array" aca="1" ref="B45:H45" ca="1">Days+1+DATE(Calendar4Year,Calendar4MonthOption,1)-WEEKDAY(DATE(Calendar4Year,Calendar4MonthOption,1),WeekdayOption)</f>
        <v>45746</v>
      </c>
      <c r="C45" s="24">
        <f ca="1"/>
        <v>45747</v>
      </c>
      <c r="D45" s="24">
        <f ca="1"/>
        <v>45748</v>
      </c>
      <c r="E45" s="24">
        <f ca="1"/>
        <v>45749</v>
      </c>
      <c r="F45" s="24">
        <f ca="1"/>
        <v>45750</v>
      </c>
      <c r="G45" s="24">
        <f ca="1"/>
        <v>45751</v>
      </c>
      <c r="H45" s="25">
        <f ca="1"/>
        <v>45752</v>
      </c>
    </row>
    <row r="46" spans="1:8" ht="56.25" customHeight="1" x14ac:dyDescent="0.25">
      <c r="B46" s="22"/>
      <c r="C46" s="22"/>
      <c r="D46" s="23"/>
      <c r="E46" s="23"/>
      <c r="F46" s="23"/>
      <c r="G46" s="23"/>
      <c r="H46" s="23"/>
    </row>
    <row r="47" spans="1:8" ht="16.5" customHeight="1" x14ac:dyDescent="0.25">
      <c r="B47" s="24">
        <f t="array" aca="1" ref="B47:H47" ca="1">Days+8+DATE(Calendar4Year,Calendar4MonthOption,1)-WEEKDAY(DATE(Calendar4Year,Calendar4MonthOption,1),WeekdayOption)</f>
        <v>45753</v>
      </c>
      <c r="C47" s="24">
        <f ca="1"/>
        <v>45754</v>
      </c>
      <c r="D47" s="24">
        <f ca="1"/>
        <v>45755</v>
      </c>
      <c r="E47" s="24">
        <f ca="1"/>
        <v>45756</v>
      </c>
      <c r="F47" s="24">
        <f ca="1"/>
        <v>45757</v>
      </c>
      <c r="G47" s="24">
        <f ca="1"/>
        <v>45758</v>
      </c>
      <c r="H47" s="25">
        <f ca="1"/>
        <v>45759</v>
      </c>
    </row>
    <row r="48" spans="1:8" ht="56.25" customHeight="1" x14ac:dyDescent="0.25">
      <c r="B48" s="23"/>
      <c r="C48" s="23"/>
      <c r="D48" s="23"/>
      <c r="E48" s="23"/>
      <c r="F48" s="23"/>
      <c r="G48" s="23"/>
      <c r="H48" s="23"/>
    </row>
    <row r="49" spans="1:8" ht="16.5" customHeight="1" x14ac:dyDescent="0.25">
      <c r="B49" s="24">
        <f t="array" aca="1" ref="B49:H49" ca="1">Days+15+DATE(Calendar4Year,Calendar4MonthOption,1)-WEEKDAY(DATE(Calendar4Year,Calendar4MonthOption,1),WeekdayOption)</f>
        <v>45760</v>
      </c>
      <c r="C49" s="24">
        <f ca="1"/>
        <v>45761</v>
      </c>
      <c r="D49" s="24">
        <f ca="1"/>
        <v>45762</v>
      </c>
      <c r="E49" s="24">
        <f ca="1"/>
        <v>45763</v>
      </c>
      <c r="F49" s="24">
        <f ca="1"/>
        <v>45764</v>
      </c>
      <c r="G49" s="24">
        <f ca="1"/>
        <v>45765</v>
      </c>
      <c r="H49" s="25">
        <f ca="1"/>
        <v>45766</v>
      </c>
    </row>
    <row r="50" spans="1:8" ht="56.25" customHeight="1" x14ac:dyDescent="0.25">
      <c r="B50" s="23"/>
      <c r="C50" s="23"/>
      <c r="D50" s="23"/>
      <c r="E50" s="23"/>
      <c r="F50" s="23"/>
      <c r="G50" s="23"/>
      <c r="H50" s="23"/>
    </row>
    <row r="51" spans="1:8" ht="16.5" customHeight="1" x14ac:dyDescent="0.25">
      <c r="B51" s="24">
        <f t="array" aca="1" ref="B51:H51" ca="1">Days+22+DATE(Calendar4Year,Calendar4MonthOption,1)-WEEKDAY(DATE(Calendar4Year,Calendar4MonthOption,1),WeekdayOption)</f>
        <v>45767</v>
      </c>
      <c r="C51" s="24">
        <f ca="1"/>
        <v>45768</v>
      </c>
      <c r="D51" s="24">
        <f ca="1"/>
        <v>45769</v>
      </c>
      <c r="E51" s="24">
        <f ca="1"/>
        <v>45770</v>
      </c>
      <c r="F51" s="24">
        <f ca="1"/>
        <v>45771</v>
      </c>
      <c r="G51" s="24">
        <f ca="1"/>
        <v>45772</v>
      </c>
      <c r="H51" s="25">
        <f ca="1"/>
        <v>45773</v>
      </c>
    </row>
    <row r="52" spans="1:8" ht="56.25" customHeight="1" x14ac:dyDescent="0.25">
      <c r="B52" s="23"/>
      <c r="C52" s="23"/>
      <c r="D52" s="23"/>
      <c r="E52" s="23"/>
      <c r="F52" s="23"/>
      <c r="G52" s="23"/>
      <c r="H52" s="23"/>
    </row>
    <row r="53" spans="1:8" ht="16.5" customHeight="1" x14ac:dyDescent="0.25">
      <c r="B53" s="24">
        <f t="array" aca="1" ref="B53:H53" ca="1">Days+29+DATE(Calendar4Year,Calendar4MonthOption,1)-WEEKDAY(DATE(Calendar4Year,Calendar4MonthOption,1),WeekdayOption)</f>
        <v>45774</v>
      </c>
      <c r="C53" s="24">
        <f ca="1"/>
        <v>45775</v>
      </c>
      <c r="D53" s="24">
        <f ca="1"/>
        <v>45776</v>
      </c>
      <c r="E53" s="24">
        <f ca="1"/>
        <v>45777</v>
      </c>
      <c r="F53" s="8">
        <f ca="1"/>
        <v>45778</v>
      </c>
      <c r="G53" s="8">
        <f ca="1"/>
        <v>45779</v>
      </c>
      <c r="H53" s="9">
        <f ca="1"/>
        <v>45780</v>
      </c>
    </row>
    <row r="54" spans="1:8" ht="57" customHeight="1" x14ac:dyDescent="0.25">
      <c r="B54" s="23"/>
      <c r="C54" s="23"/>
      <c r="D54" s="23"/>
      <c r="E54" s="23"/>
      <c r="F54" s="5"/>
      <c r="G54" s="5"/>
      <c r="H54" s="6"/>
    </row>
    <row r="55" spans="1:8" ht="16.5" customHeight="1" x14ac:dyDescent="0.25">
      <c r="B55" s="8">
        <f t="array" aca="1" ref="B55:C55" ca="1">Days+36+DATE(Calendar4Year,Calendar4MonthOption,1)-WEEKDAY(DATE(Calendar4Year,Calendar4MonthOption,1),WeekdayOption)</f>
        <v>45781</v>
      </c>
      <c r="C55" s="8">
        <f ca="1"/>
        <v>45782</v>
      </c>
      <c r="D55" s="32"/>
      <c r="E55" s="33"/>
      <c r="F55" s="33"/>
      <c r="G55" s="33"/>
      <c r="H55" s="33"/>
    </row>
    <row r="56" spans="1:8" ht="63.75" customHeight="1" x14ac:dyDescent="0.25">
      <c r="B56" s="5"/>
      <c r="C56" s="5"/>
      <c r="D56" s="36"/>
      <c r="E56" s="37"/>
      <c r="F56" s="26"/>
      <c r="G56" s="26"/>
      <c r="H56" s="26"/>
    </row>
    <row r="57" spans="1:8" ht="54" customHeight="1" x14ac:dyDescent="0.7">
      <c r="A57" s="2"/>
      <c r="B57" s="1">
        <f ca="1">YEAR(DATE(Calendar4Year,Calendar4MonthOption+1,1))</f>
        <v>2025</v>
      </c>
      <c r="C57" s="31" t="str">
        <f ca="1">TEXT(DATE(Calendar4Year,Calendar4MonthOption+1,1),"m月")</f>
        <v>5月</v>
      </c>
      <c r="D57" s="31"/>
      <c r="E57" s="31"/>
      <c r="F57" s="30" t="s">
        <v>5</v>
      </c>
      <c r="G57" s="30"/>
      <c r="H57" s="17" t="s">
        <v>6</v>
      </c>
    </row>
    <row r="58" spans="1:8" ht="14.25" customHeight="1" x14ac:dyDescent="0.25">
      <c r="A58" s="7"/>
      <c r="B58" s="3" t="str">
        <f t="shared" ref="B58:H58" ca="1" si="4">UPPER(TEXT(B59,"aaaa"))</f>
        <v>日曜日</v>
      </c>
      <c r="C58" s="4" t="str">
        <f t="shared" ca="1" si="4"/>
        <v>月曜日</v>
      </c>
      <c r="D58" s="3" t="str">
        <f t="shared" ca="1" si="4"/>
        <v>火曜日</v>
      </c>
      <c r="E58" s="4" t="str">
        <f t="shared" ca="1" si="4"/>
        <v>水曜日</v>
      </c>
      <c r="F58" s="3" t="str">
        <f t="shared" ca="1" si="4"/>
        <v>木曜日</v>
      </c>
      <c r="G58" s="4" t="str">
        <f t="shared" ca="1" si="4"/>
        <v>金曜日</v>
      </c>
      <c r="H58" s="3" t="str">
        <f t="shared" ca="1" si="4"/>
        <v>土曜日</v>
      </c>
    </row>
    <row r="59" spans="1:8" ht="16.5" customHeight="1" x14ac:dyDescent="0.25">
      <c r="B59" s="8">
        <f t="array" aca="1" ref="B59:H59" ca="1">Days+1+DATE(Calendar5Year,Calendar5MonthOption,1)-WEEKDAY(DATE(Calendar5Year,Calendar5MonthOption,1),WeekdayOption)</f>
        <v>45774</v>
      </c>
      <c r="C59" s="8">
        <f ca="1"/>
        <v>45775</v>
      </c>
      <c r="D59" s="8">
        <f ca="1"/>
        <v>45776</v>
      </c>
      <c r="E59" s="8">
        <f ca="1"/>
        <v>45777</v>
      </c>
      <c r="F59" s="12">
        <f ca="1"/>
        <v>45778</v>
      </c>
      <c r="G59" s="12">
        <f ca="1"/>
        <v>45779</v>
      </c>
      <c r="H59" s="13">
        <f ca="1"/>
        <v>45780</v>
      </c>
    </row>
    <row r="60" spans="1:8" ht="56.25" customHeight="1" x14ac:dyDescent="0.25">
      <c r="B60" s="5"/>
      <c r="C60" s="5"/>
      <c r="D60" s="5"/>
      <c r="E60" s="5"/>
      <c r="F60" s="21"/>
      <c r="G60" s="21"/>
      <c r="H60" s="21"/>
    </row>
    <row r="61" spans="1:8" ht="16.5" customHeight="1" x14ac:dyDescent="0.25">
      <c r="B61" s="12">
        <f t="array" aca="1" ref="B61:H61" ca="1">Days+8+DATE(Calendar5Year,Calendar5MonthOption,1)-WEEKDAY(DATE(Calendar5Year,Calendar5MonthOption,1),WeekdayOption)</f>
        <v>45781</v>
      </c>
      <c r="C61" s="12">
        <f ca="1"/>
        <v>45782</v>
      </c>
      <c r="D61" s="12">
        <f ca="1"/>
        <v>45783</v>
      </c>
      <c r="E61" s="12">
        <f ca="1"/>
        <v>45784</v>
      </c>
      <c r="F61" s="12">
        <f ca="1"/>
        <v>45785</v>
      </c>
      <c r="G61" s="12">
        <f ca="1"/>
        <v>45786</v>
      </c>
      <c r="H61" s="13">
        <f ca="1"/>
        <v>45787</v>
      </c>
    </row>
    <row r="62" spans="1:8" ht="56.25" customHeight="1" x14ac:dyDescent="0.25">
      <c r="B62" s="21"/>
      <c r="C62" s="21"/>
      <c r="D62" s="21"/>
      <c r="E62" s="21"/>
      <c r="F62" s="21"/>
      <c r="G62" s="21"/>
      <c r="H62" s="21"/>
    </row>
    <row r="63" spans="1:8" ht="16.5" customHeight="1" x14ac:dyDescent="0.25">
      <c r="B63" s="12">
        <f t="array" aca="1" ref="B63:H63" ca="1">Days+15+DATE(Calendar5Year,Calendar5MonthOption,1)-WEEKDAY(DATE(Calendar5Year,Calendar5MonthOption,1),WeekdayOption)</f>
        <v>45788</v>
      </c>
      <c r="C63" s="12">
        <f ca="1"/>
        <v>45789</v>
      </c>
      <c r="D63" s="12">
        <f ca="1"/>
        <v>45790</v>
      </c>
      <c r="E63" s="12">
        <f ca="1"/>
        <v>45791</v>
      </c>
      <c r="F63" s="12">
        <f ca="1"/>
        <v>45792</v>
      </c>
      <c r="G63" s="12">
        <f ca="1"/>
        <v>45793</v>
      </c>
      <c r="H63" s="13">
        <f ca="1"/>
        <v>45794</v>
      </c>
    </row>
    <row r="64" spans="1:8" ht="56.25" customHeight="1" x14ac:dyDescent="0.25">
      <c r="B64" s="21"/>
      <c r="C64" s="21"/>
      <c r="D64" s="21"/>
      <c r="E64" s="21"/>
      <c r="F64" s="21"/>
      <c r="G64" s="21"/>
      <c r="H64" s="21"/>
    </row>
    <row r="65" spans="1:8" ht="16.5" customHeight="1" x14ac:dyDescent="0.25">
      <c r="B65" s="12">
        <f t="array" aca="1" ref="B65:H65" ca="1">Days+22+DATE(Calendar5Year,Calendar5MonthOption,1)-WEEKDAY(DATE(Calendar5Year,Calendar5MonthOption,1),WeekdayOption)</f>
        <v>45795</v>
      </c>
      <c r="C65" s="12">
        <f ca="1"/>
        <v>45796</v>
      </c>
      <c r="D65" s="12">
        <f ca="1"/>
        <v>45797</v>
      </c>
      <c r="E65" s="12">
        <f ca="1"/>
        <v>45798</v>
      </c>
      <c r="F65" s="12">
        <f ca="1"/>
        <v>45799</v>
      </c>
      <c r="G65" s="12">
        <f ca="1"/>
        <v>45800</v>
      </c>
      <c r="H65" s="13">
        <f ca="1"/>
        <v>45801</v>
      </c>
    </row>
    <row r="66" spans="1:8" ht="56.25" customHeight="1" x14ac:dyDescent="0.25">
      <c r="B66" s="21"/>
      <c r="C66" s="21"/>
      <c r="D66" s="21"/>
      <c r="E66" s="21"/>
      <c r="F66" s="21"/>
      <c r="G66" s="21"/>
      <c r="H66" s="21"/>
    </row>
    <row r="67" spans="1:8" ht="16.5" customHeight="1" x14ac:dyDescent="0.25">
      <c r="B67" s="12">
        <f t="array" aca="1" ref="B67:H67" ca="1">Days+29+DATE(Calendar5Year,Calendar5MonthOption,1)-WEEKDAY(DATE(Calendar5Year,Calendar5MonthOption,1),WeekdayOption)</f>
        <v>45802</v>
      </c>
      <c r="C67" s="12">
        <f ca="1"/>
        <v>45803</v>
      </c>
      <c r="D67" s="12">
        <f ca="1"/>
        <v>45804</v>
      </c>
      <c r="E67" s="12">
        <f ca="1"/>
        <v>45805</v>
      </c>
      <c r="F67" s="12">
        <f ca="1"/>
        <v>45806</v>
      </c>
      <c r="G67" s="12">
        <f ca="1"/>
        <v>45807</v>
      </c>
      <c r="H67" s="13">
        <f ca="1"/>
        <v>45808</v>
      </c>
    </row>
    <row r="68" spans="1:8" ht="57" customHeight="1" x14ac:dyDescent="0.25">
      <c r="B68" s="21"/>
      <c r="C68" s="21"/>
      <c r="D68" s="21"/>
      <c r="E68" s="21"/>
      <c r="F68" s="21"/>
      <c r="G68" s="21"/>
      <c r="H68" s="21"/>
    </row>
    <row r="69" spans="1:8" ht="16.5" customHeight="1" x14ac:dyDescent="0.25">
      <c r="B69" s="8">
        <f t="array" aca="1" ref="B69:C69" ca="1">Days+36+DATE(Calendar5Year,Calendar5MonthOption,1)-WEEKDAY(DATE(Calendar5Year,Calendar5MonthOption,1),WeekdayOption)</f>
        <v>45809</v>
      </c>
      <c r="C69" s="8">
        <f ca="1"/>
        <v>45810</v>
      </c>
      <c r="D69" s="32"/>
      <c r="E69" s="33"/>
      <c r="F69" s="33"/>
      <c r="G69" s="33"/>
      <c r="H69" s="33"/>
    </row>
    <row r="70" spans="1:8" ht="63.75" customHeight="1" x14ac:dyDescent="0.25">
      <c r="B70" s="5"/>
      <c r="C70" s="5"/>
      <c r="D70" s="36"/>
      <c r="E70" s="37"/>
    </row>
    <row r="71" spans="1:8" ht="54" customHeight="1" x14ac:dyDescent="0.7">
      <c r="A71" s="2"/>
      <c r="B71" s="1">
        <f ca="1">YEAR(DATE(Calendar5Year,Calendar5MonthOption+1,1))</f>
        <v>2025</v>
      </c>
      <c r="C71" s="31" t="str">
        <f ca="1">TEXT(DATE(Calendar5Year,Calendar5MonthOption+1,1),"m月")</f>
        <v>6月</v>
      </c>
      <c r="D71" s="31"/>
      <c r="E71" s="31"/>
      <c r="F71" s="30" t="s">
        <v>5</v>
      </c>
      <c r="G71" s="30"/>
      <c r="H71" s="17" t="s">
        <v>6</v>
      </c>
    </row>
    <row r="72" spans="1:8" ht="14.25" customHeight="1" x14ac:dyDescent="0.25">
      <c r="A72" s="7"/>
      <c r="B72" s="3" t="str">
        <f t="shared" ref="B72:H72" ca="1" si="5">UPPER(TEXT(B73,"aaaa"))</f>
        <v>日曜日</v>
      </c>
      <c r="C72" s="4" t="str">
        <f t="shared" ca="1" si="5"/>
        <v>月曜日</v>
      </c>
      <c r="D72" s="3" t="str">
        <f t="shared" ca="1" si="5"/>
        <v>火曜日</v>
      </c>
      <c r="E72" s="4" t="str">
        <f t="shared" ca="1" si="5"/>
        <v>水曜日</v>
      </c>
      <c r="F72" s="3" t="str">
        <f t="shared" ca="1" si="5"/>
        <v>木曜日</v>
      </c>
      <c r="G72" s="4" t="str">
        <f t="shared" ca="1" si="5"/>
        <v>金曜日</v>
      </c>
      <c r="H72" s="3" t="str">
        <f t="shared" ca="1" si="5"/>
        <v>土曜日</v>
      </c>
    </row>
    <row r="73" spans="1:8" ht="16.5" customHeight="1" x14ac:dyDescent="0.25">
      <c r="B73" s="12">
        <f t="array" aca="1" ref="B73:H73" ca="1">Days+1+DATE(Calendar6Year,Calendar6MonthOption,1)-WEEKDAY(DATE(Calendar6Year,Calendar6MonthOption,1),WeekdayOption)</f>
        <v>45809</v>
      </c>
      <c r="C73" s="12">
        <f ca="1"/>
        <v>45810</v>
      </c>
      <c r="D73" s="12">
        <f ca="1"/>
        <v>45811</v>
      </c>
      <c r="E73" s="12">
        <f ca="1"/>
        <v>45812</v>
      </c>
      <c r="F73" s="12">
        <f ca="1"/>
        <v>45813</v>
      </c>
      <c r="G73" s="12">
        <f ca="1"/>
        <v>45814</v>
      </c>
      <c r="H73" s="13">
        <f ca="1"/>
        <v>45815</v>
      </c>
    </row>
    <row r="74" spans="1:8" ht="56.25" customHeight="1" x14ac:dyDescent="0.25">
      <c r="B74" s="21"/>
      <c r="C74" s="21"/>
      <c r="D74" s="21"/>
      <c r="E74" s="21"/>
      <c r="F74" s="21"/>
      <c r="G74" s="21"/>
      <c r="H74" s="21"/>
    </row>
    <row r="75" spans="1:8" ht="16.5" customHeight="1" x14ac:dyDescent="0.25">
      <c r="B75" s="12">
        <f t="array" aca="1" ref="B75:H75" ca="1">Days+8+DATE(Calendar6Year,Calendar6MonthOption,1)-WEEKDAY(DATE(Calendar6Year,Calendar6MonthOption,1),WeekdayOption)</f>
        <v>45816</v>
      </c>
      <c r="C75" s="12">
        <f ca="1"/>
        <v>45817</v>
      </c>
      <c r="D75" s="12">
        <f ca="1"/>
        <v>45818</v>
      </c>
      <c r="E75" s="12">
        <f ca="1"/>
        <v>45819</v>
      </c>
      <c r="F75" s="12">
        <f ca="1"/>
        <v>45820</v>
      </c>
      <c r="G75" s="12">
        <f ca="1"/>
        <v>45821</v>
      </c>
      <c r="H75" s="13">
        <f ca="1"/>
        <v>45822</v>
      </c>
    </row>
    <row r="76" spans="1:8" ht="56.25" customHeight="1" x14ac:dyDescent="0.25">
      <c r="B76" s="21"/>
      <c r="C76" s="21"/>
      <c r="D76" s="21"/>
      <c r="E76" s="21"/>
      <c r="F76" s="21"/>
      <c r="G76" s="21"/>
      <c r="H76" s="21"/>
    </row>
    <row r="77" spans="1:8" ht="16.5" customHeight="1" x14ac:dyDescent="0.25">
      <c r="B77" s="12">
        <f t="array" aca="1" ref="B77:H77" ca="1">Days+15+DATE(Calendar6Year,Calendar6MonthOption,1)-WEEKDAY(DATE(Calendar6Year,Calendar6MonthOption,1),WeekdayOption)</f>
        <v>45823</v>
      </c>
      <c r="C77" s="12">
        <f ca="1"/>
        <v>45824</v>
      </c>
      <c r="D77" s="12">
        <f ca="1"/>
        <v>45825</v>
      </c>
      <c r="E77" s="12">
        <f ca="1"/>
        <v>45826</v>
      </c>
      <c r="F77" s="12">
        <f ca="1"/>
        <v>45827</v>
      </c>
      <c r="G77" s="12">
        <f ca="1"/>
        <v>45828</v>
      </c>
      <c r="H77" s="13">
        <f ca="1"/>
        <v>45829</v>
      </c>
    </row>
    <row r="78" spans="1:8" ht="56.25" customHeight="1" x14ac:dyDescent="0.25">
      <c r="B78" s="21"/>
      <c r="C78" s="21"/>
      <c r="D78" s="21"/>
      <c r="E78" s="21"/>
      <c r="F78" s="21"/>
      <c r="G78" s="21"/>
      <c r="H78" s="21"/>
    </row>
    <row r="79" spans="1:8" ht="16.5" customHeight="1" x14ac:dyDescent="0.25">
      <c r="B79" s="12">
        <f t="array" aca="1" ref="B79:H79" ca="1">Days+22+DATE(Calendar6Year,Calendar6MonthOption,1)-WEEKDAY(DATE(Calendar6Year,Calendar6MonthOption,1),WeekdayOption)</f>
        <v>45830</v>
      </c>
      <c r="C79" s="12">
        <f ca="1"/>
        <v>45831</v>
      </c>
      <c r="D79" s="12">
        <f ca="1"/>
        <v>45832</v>
      </c>
      <c r="E79" s="12">
        <f ca="1"/>
        <v>45833</v>
      </c>
      <c r="F79" s="12">
        <f ca="1"/>
        <v>45834</v>
      </c>
      <c r="G79" s="12">
        <f ca="1"/>
        <v>45835</v>
      </c>
      <c r="H79" s="13">
        <f ca="1"/>
        <v>45836</v>
      </c>
    </row>
    <row r="80" spans="1:8" ht="56.25" customHeight="1" x14ac:dyDescent="0.25">
      <c r="B80" s="21"/>
      <c r="C80" s="21"/>
      <c r="D80" s="21"/>
      <c r="E80" s="27"/>
      <c r="F80" s="21"/>
      <c r="G80" s="21"/>
      <c r="H80" s="27"/>
    </row>
    <row r="81" spans="1:8" ht="16.5" customHeight="1" x14ac:dyDescent="0.25">
      <c r="B81" s="12">
        <f t="array" aca="1" ref="B81:H81" ca="1">Days+29+DATE(Calendar6Year,Calendar6MonthOption,1)-WEEKDAY(DATE(Calendar6Year,Calendar6MonthOption,1),WeekdayOption)</f>
        <v>45837</v>
      </c>
      <c r="C81" s="12">
        <f ca="1"/>
        <v>45838</v>
      </c>
      <c r="D81" s="8">
        <f ca="1"/>
        <v>45839</v>
      </c>
      <c r="E81" s="8">
        <f ca="1"/>
        <v>45840</v>
      </c>
      <c r="F81" s="8">
        <f ca="1"/>
        <v>45841</v>
      </c>
      <c r="G81" s="8">
        <f ca="1"/>
        <v>45842</v>
      </c>
      <c r="H81" s="9">
        <f ca="1"/>
        <v>45843</v>
      </c>
    </row>
    <row r="82" spans="1:8" ht="57" customHeight="1" x14ac:dyDescent="0.25">
      <c r="B82" s="21"/>
      <c r="C82" s="21"/>
      <c r="D82" s="5"/>
      <c r="E82" s="5"/>
      <c r="F82" s="5"/>
      <c r="G82" s="5"/>
      <c r="H82" s="6"/>
    </row>
    <row r="83" spans="1:8" ht="16.5" customHeight="1" x14ac:dyDescent="0.25">
      <c r="B83" s="8">
        <f t="array" aca="1" ref="B83:C83" ca="1">Days+36+DATE(Calendar6Year,Calendar6MonthOption,1)-WEEKDAY(DATE(Calendar6Year,Calendar6MonthOption,1),WeekdayOption)</f>
        <v>45844</v>
      </c>
      <c r="C83" s="8">
        <f ca="1"/>
        <v>45845</v>
      </c>
      <c r="D83" s="32" t="s">
        <v>0</v>
      </c>
      <c r="E83" s="33"/>
      <c r="F83" s="33"/>
      <c r="G83" s="33"/>
      <c r="H83" s="33"/>
    </row>
    <row r="84" spans="1:8" ht="63.75" customHeight="1" x14ac:dyDescent="0.25">
      <c r="B84" s="5"/>
      <c r="D84" s="34"/>
      <c r="E84" s="34"/>
      <c r="F84" s="34"/>
      <c r="G84" s="34"/>
      <c r="H84" s="34"/>
    </row>
    <row r="85" spans="1:8" ht="54" customHeight="1" x14ac:dyDescent="0.7">
      <c r="A85" s="2"/>
      <c r="B85" s="1">
        <f ca="1">YEAR(DATE(Calendar6Year,Calendar6MonthOption+1,1))</f>
        <v>2025</v>
      </c>
      <c r="C85" s="31" t="str">
        <f ca="1">TEXT(DATE(Calendar6Year,Calendar6MonthOption+1,1),"m月")</f>
        <v>7月</v>
      </c>
      <c r="D85" s="31"/>
      <c r="E85" s="31"/>
      <c r="F85" s="30" t="s">
        <v>5</v>
      </c>
      <c r="G85" s="30"/>
      <c r="H85" s="17" t="s">
        <v>6</v>
      </c>
    </row>
    <row r="86" spans="1:8" ht="14.25" customHeight="1" x14ac:dyDescent="0.25">
      <c r="A86" s="7"/>
      <c r="B86" s="3" t="str">
        <f t="shared" ref="B86:H86" ca="1" si="6">UPPER(TEXT(B87,"aaaa"))</f>
        <v>日曜日</v>
      </c>
      <c r="C86" s="4" t="str">
        <f t="shared" ca="1" si="6"/>
        <v>月曜日</v>
      </c>
      <c r="D86" s="3" t="str">
        <f t="shared" ca="1" si="6"/>
        <v>火曜日</v>
      </c>
      <c r="E86" s="4" t="str">
        <f t="shared" ca="1" si="6"/>
        <v>水曜日</v>
      </c>
      <c r="F86" s="3" t="str">
        <f t="shared" ca="1" si="6"/>
        <v>木曜日</v>
      </c>
      <c r="G86" s="4" t="str">
        <f t="shared" ca="1" si="6"/>
        <v>金曜日</v>
      </c>
      <c r="H86" s="3" t="str">
        <f t="shared" ca="1" si="6"/>
        <v>土曜日</v>
      </c>
    </row>
    <row r="87" spans="1:8" ht="16.5" customHeight="1" x14ac:dyDescent="0.25">
      <c r="B87" s="8">
        <f t="array" aca="1" ref="B87:H87" ca="1">Days+1+DATE(Calendar7Year,Calendar7MonthOption,1)-WEEKDAY(DATE(Calendar7Year,Calendar7MonthOption,1),WeekdayOption)</f>
        <v>45837</v>
      </c>
      <c r="C87" s="8">
        <f ca="1"/>
        <v>45838</v>
      </c>
      <c r="D87" s="12">
        <f ca="1"/>
        <v>45839</v>
      </c>
      <c r="E87" s="12">
        <f ca="1"/>
        <v>45840</v>
      </c>
      <c r="F87" s="12">
        <f ca="1"/>
        <v>45841</v>
      </c>
      <c r="G87" s="12">
        <f ca="1"/>
        <v>45842</v>
      </c>
      <c r="H87" s="13">
        <f ca="1"/>
        <v>45843</v>
      </c>
    </row>
    <row r="88" spans="1:8" ht="56.25" customHeight="1" x14ac:dyDescent="0.25">
      <c r="B88" s="5"/>
      <c r="C88" s="5"/>
      <c r="D88" s="21"/>
      <c r="E88" s="21"/>
      <c r="F88" s="21"/>
      <c r="G88" s="21"/>
      <c r="H88" s="21"/>
    </row>
    <row r="89" spans="1:8" ht="16.5" customHeight="1" x14ac:dyDescent="0.25">
      <c r="B89" s="12">
        <f t="array" aca="1" ref="B89:H89" ca="1">Days+8+DATE(Calendar7Year,Calendar7MonthOption,1)-WEEKDAY(DATE(Calendar7Year,Calendar7MonthOption,1),WeekdayOption)</f>
        <v>45844</v>
      </c>
      <c r="C89" s="12">
        <f ca="1"/>
        <v>45845</v>
      </c>
      <c r="D89" s="12">
        <f ca="1"/>
        <v>45846</v>
      </c>
      <c r="E89" s="12">
        <f ca="1"/>
        <v>45847</v>
      </c>
      <c r="F89" s="12">
        <f ca="1"/>
        <v>45848</v>
      </c>
      <c r="G89" s="12">
        <f ca="1"/>
        <v>45849</v>
      </c>
      <c r="H89" s="13">
        <f ca="1"/>
        <v>45850</v>
      </c>
    </row>
    <row r="90" spans="1:8" ht="56.25" customHeight="1" x14ac:dyDescent="0.25">
      <c r="B90" s="21"/>
      <c r="C90" s="21"/>
      <c r="D90" s="21"/>
      <c r="E90" s="21"/>
      <c r="F90" s="21"/>
      <c r="G90" s="21"/>
      <c r="H90" s="21"/>
    </row>
    <row r="91" spans="1:8" ht="16.5" customHeight="1" x14ac:dyDescent="0.25">
      <c r="B91" s="12">
        <f t="array" aca="1" ref="B91:H91" ca="1">Days+15+DATE(Calendar7Year,Calendar7MonthOption,1)-WEEKDAY(DATE(Calendar7Year,Calendar7MonthOption,1),WeekdayOption)</f>
        <v>45851</v>
      </c>
      <c r="C91" s="12">
        <f ca="1"/>
        <v>45852</v>
      </c>
      <c r="D91" s="12">
        <f ca="1"/>
        <v>45853</v>
      </c>
      <c r="E91" s="12">
        <f ca="1"/>
        <v>45854</v>
      </c>
      <c r="F91" s="12">
        <f ca="1"/>
        <v>45855</v>
      </c>
      <c r="G91" s="12">
        <f ca="1"/>
        <v>45856</v>
      </c>
      <c r="H91" s="13">
        <f ca="1"/>
        <v>45857</v>
      </c>
    </row>
    <row r="92" spans="1:8" ht="56.25" customHeight="1" x14ac:dyDescent="0.25">
      <c r="B92" s="21"/>
      <c r="C92" s="21"/>
      <c r="D92" s="21"/>
      <c r="E92" s="21"/>
      <c r="F92" s="21"/>
      <c r="G92" s="21"/>
      <c r="H92" s="21"/>
    </row>
    <row r="93" spans="1:8" ht="16.5" customHeight="1" x14ac:dyDescent="0.25">
      <c r="B93" s="12">
        <f t="array" aca="1" ref="B93:H93" ca="1">Days+22+DATE(Calendar7Year,Calendar7MonthOption,1)-WEEKDAY(DATE(Calendar7Year,Calendar7MonthOption,1),WeekdayOption)</f>
        <v>45858</v>
      </c>
      <c r="C93" s="12">
        <f ca="1"/>
        <v>45859</v>
      </c>
      <c r="D93" s="12">
        <f ca="1"/>
        <v>45860</v>
      </c>
      <c r="E93" s="12">
        <f ca="1"/>
        <v>45861</v>
      </c>
      <c r="F93" s="12">
        <f ca="1"/>
        <v>45862</v>
      </c>
      <c r="G93" s="12">
        <f ca="1"/>
        <v>45863</v>
      </c>
      <c r="H93" s="13">
        <f ca="1"/>
        <v>45864</v>
      </c>
    </row>
    <row r="94" spans="1:8" ht="56.25" customHeight="1" x14ac:dyDescent="0.25">
      <c r="B94" s="21"/>
      <c r="C94" s="21"/>
      <c r="D94" s="21"/>
      <c r="E94" s="21"/>
      <c r="F94" s="21"/>
      <c r="G94" s="21"/>
      <c r="H94" s="21"/>
    </row>
    <row r="95" spans="1:8" ht="16.5" customHeight="1" x14ac:dyDescent="0.25">
      <c r="B95" s="12">
        <f t="array" aca="1" ref="B95:H95" ca="1">Days+29+DATE(Calendar7Year,Calendar7MonthOption,1)-WEEKDAY(DATE(Calendar7Year,Calendar7MonthOption,1),WeekdayOption)</f>
        <v>45865</v>
      </c>
      <c r="C95" s="12">
        <f ca="1"/>
        <v>45866</v>
      </c>
      <c r="D95" s="12">
        <f ca="1"/>
        <v>45867</v>
      </c>
      <c r="E95" s="12">
        <f ca="1"/>
        <v>45868</v>
      </c>
      <c r="F95" s="12">
        <f ca="1"/>
        <v>45869</v>
      </c>
      <c r="G95" s="12">
        <f ca="1"/>
        <v>45870</v>
      </c>
      <c r="H95" s="13">
        <f ca="1"/>
        <v>45871</v>
      </c>
    </row>
    <row r="96" spans="1:8" ht="57" customHeight="1" x14ac:dyDescent="0.25">
      <c r="B96" s="21"/>
      <c r="C96" s="21"/>
      <c r="D96" s="21"/>
      <c r="E96" s="21"/>
      <c r="F96" s="21"/>
      <c r="G96" s="21"/>
      <c r="H96" s="28"/>
    </row>
    <row r="97" spans="1:8" ht="16.5" customHeight="1" x14ac:dyDescent="0.25">
      <c r="B97" s="8">
        <f t="array" aca="1" ref="B97:C97" ca="1">Days+36+DATE(Calendar7Year,Calendar7MonthOption,1)-WEEKDAY(DATE(Calendar7Year,Calendar7MonthOption,1),WeekdayOption)</f>
        <v>45872</v>
      </c>
      <c r="C97" s="8">
        <f ca="1"/>
        <v>45873</v>
      </c>
      <c r="D97" s="38"/>
      <c r="E97" s="39"/>
      <c r="F97" s="39"/>
      <c r="G97" s="39"/>
      <c r="H97" s="39"/>
    </row>
    <row r="98" spans="1:8" ht="63.75" customHeight="1" x14ac:dyDescent="0.25">
      <c r="B98" s="5"/>
      <c r="D98" s="36"/>
      <c r="E98" s="37"/>
      <c r="F98" s="19"/>
      <c r="G98" s="19"/>
      <c r="H98" s="19"/>
    </row>
    <row r="99" spans="1:8" ht="54" customHeight="1" x14ac:dyDescent="0.7">
      <c r="A99" s="2"/>
      <c r="B99" s="1">
        <f ca="1">YEAR(DATE(Calendar7Year,Calendar7MonthOption+1,1))</f>
        <v>2025</v>
      </c>
      <c r="C99" s="31" t="str">
        <f ca="1">TEXT(DATE(Calendar7Year,Calendar7MonthOption+1,1),"m月")</f>
        <v>8月</v>
      </c>
      <c r="D99" s="31"/>
      <c r="E99" s="31"/>
      <c r="F99" s="30" t="s">
        <v>5</v>
      </c>
      <c r="G99" s="30"/>
      <c r="H99" s="17" t="s">
        <v>6</v>
      </c>
    </row>
    <row r="100" spans="1:8" ht="14.25" customHeight="1" x14ac:dyDescent="0.25">
      <c r="A100" s="7"/>
      <c r="B100" s="3" t="str">
        <f t="shared" ref="B100:H100" ca="1" si="7">UPPER(TEXT(B101,"aaaa"))</f>
        <v>日曜日</v>
      </c>
      <c r="C100" s="4" t="str">
        <f t="shared" ca="1" si="7"/>
        <v>月曜日</v>
      </c>
      <c r="D100" s="3" t="str">
        <f t="shared" ca="1" si="7"/>
        <v>火曜日</v>
      </c>
      <c r="E100" s="4" t="str">
        <f t="shared" ca="1" si="7"/>
        <v>水曜日</v>
      </c>
      <c r="F100" s="3" t="str">
        <f t="shared" ca="1" si="7"/>
        <v>木曜日</v>
      </c>
      <c r="G100" s="4" t="str">
        <f t="shared" ca="1" si="7"/>
        <v>金曜日</v>
      </c>
      <c r="H100" s="3" t="str">
        <f t="shared" ca="1" si="7"/>
        <v>土曜日</v>
      </c>
    </row>
    <row r="101" spans="1:8" ht="16.5" customHeight="1" x14ac:dyDescent="0.25">
      <c r="B101" s="12">
        <f t="array" aca="1" ref="B101:H101" ca="1">Days+1+DATE(Calendar8Year,Calendar8MonthOption,1)-WEEKDAY(DATE(Calendar8Year,Calendar8MonthOption,1),WeekdayOption)</f>
        <v>45865</v>
      </c>
      <c r="C101" s="12">
        <f ca="1"/>
        <v>45866</v>
      </c>
      <c r="D101" s="12">
        <f ca="1"/>
        <v>45867</v>
      </c>
      <c r="E101" s="12">
        <f ca="1"/>
        <v>45868</v>
      </c>
      <c r="F101" s="12">
        <f ca="1"/>
        <v>45869</v>
      </c>
      <c r="G101" s="12">
        <f ca="1"/>
        <v>45870</v>
      </c>
      <c r="H101" s="13">
        <f ca="1"/>
        <v>45871</v>
      </c>
    </row>
    <row r="102" spans="1:8" ht="56.25" customHeight="1" x14ac:dyDescent="0.25">
      <c r="B102" s="10"/>
      <c r="C102" s="10"/>
      <c r="D102" s="10"/>
      <c r="E102" s="10"/>
      <c r="F102" s="10"/>
      <c r="G102" s="21"/>
      <c r="H102" s="21"/>
    </row>
    <row r="103" spans="1:8" ht="16.5" customHeight="1" x14ac:dyDescent="0.25">
      <c r="B103" s="12">
        <f t="array" aca="1" ref="B103:H103" ca="1">Days+8+DATE(Calendar8Year,Calendar8MonthOption,1)-WEEKDAY(DATE(Calendar8Year,Calendar8MonthOption,1),WeekdayOption)</f>
        <v>45872</v>
      </c>
      <c r="C103" s="12">
        <f ca="1"/>
        <v>45873</v>
      </c>
      <c r="D103" s="12">
        <f ca="1"/>
        <v>45874</v>
      </c>
      <c r="E103" s="12">
        <f ca="1"/>
        <v>45875</v>
      </c>
      <c r="F103" s="12">
        <f ca="1"/>
        <v>45876</v>
      </c>
      <c r="G103" s="12">
        <f ca="1"/>
        <v>45877</v>
      </c>
      <c r="H103" s="13">
        <f ca="1"/>
        <v>45878</v>
      </c>
    </row>
    <row r="104" spans="1:8" ht="56.25" customHeight="1" x14ac:dyDescent="0.25">
      <c r="B104" s="21"/>
      <c r="C104" s="21"/>
      <c r="D104" s="21"/>
      <c r="E104" s="21"/>
      <c r="F104" s="21"/>
      <c r="G104" s="21"/>
      <c r="H104" s="21"/>
    </row>
    <row r="105" spans="1:8" ht="16.5" customHeight="1" x14ac:dyDescent="0.25">
      <c r="B105" s="12">
        <f t="array" aca="1" ref="B105:H105" ca="1">Days+15+DATE(Calendar8Year,Calendar8MonthOption,1)-WEEKDAY(DATE(Calendar8Year,Calendar8MonthOption,1),WeekdayOption)</f>
        <v>45879</v>
      </c>
      <c r="C105" s="12">
        <f ca="1"/>
        <v>45880</v>
      </c>
      <c r="D105" s="12">
        <f ca="1"/>
        <v>45881</v>
      </c>
      <c r="E105" s="12">
        <f ca="1"/>
        <v>45882</v>
      </c>
      <c r="F105" s="12">
        <f ca="1"/>
        <v>45883</v>
      </c>
      <c r="G105" s="12">
        <f ca="1"/>
        <v>45884</v>
      </c>
      <c r="H105" s="13">
        <f ca="1"/>
        <v>45885</v>
      </c>
    </row>
    <row r="106" spans="1:8" ht="56.25" customHeight="1" x14ac:dyDescent="0.25">
      <c r="B106" s="21"/>
      <c r="C106" s="21"/>
      <c r="D106" s="21"/>
      <c r="E106" s="21"/>
      <c r="F106" s="21"/>
      <c r="G106" s="21"/>
      <c r="H106" s="21"/>
    </row>
    <row r="107" spans="1:8" ht="16.5" customHeight="1" x14ac:dyDescent="0.25">
      <c r="B107" s="12">
        <f t="array" aca="1" ref="B107:H107" ca="1">Days+22+DATE(Calendar8Year,Calendar8MonthOption,1)-WEEKDAY(DATE(Calendar8Year,Calendar8MonthOption,1),WeekdayOption)</f>
        <v>45886</v>
      </c>
      <c r="C107" s="12">
        <f ca="1"/>
        <v>45887</v>
      </c>
      <c r="D107" s="12">
        <f ca="1"/>
        <v>45888</v>
      </c>
      <c r="E107" s="12">
        <f ca="1"/>
        <v>45889</v>
      </c>
      <c r="F107" s="12">
        <f ca="1"/>
        <v>45890</v>
      </c>
      <c r="G107" s="12">
        <f ca="1"/>
        <v>45891</v>
      </c>
      <c r="H107" s="13">
        <f ca="1"/>
        <v>45892</v>
      </c>
    </row>
    <row r="108" spans="1:8" ht="56.25" customHeight="1" x14ac:dyDescent="0.25">
      <c r="B108" s="21"/>
      <c r="C108" s="21"/>
      <c r="D108" s="21"/>
      <c r="E108" s="21"/>
      <c r="F108" s="21"/>
      <c r="G108" s="21"/>
      <c r="H108" s="21"/>
    </row>
    <row r="109" spans="1:8" ht="16.5" customHeight="1" x14ac:dyDescent="0.25">
      <c r="B109" s="12">
        <f t="array" aca="1" ref="B109:H109" ca="1">Days+29+DATE(Calendar8Year,Calendar8MonthOption,1)-WEEKDAY(DATE(Calendar8Year,Calendar8MonthOption,1),WeekdayOption)</f>
        <v>45893</v>
      </c>
      <c r="C109" s="12">
        <f ca="1"/>
        <v>45894</v>
      </c>
      <c r="D109" s="12">
        <f ca="1"/>
        <v>45895</v>
      </c>
      <c r="E109" s="12">
        <f ca="1"/>
        <v>45896</v>
      </c>
      <c r="F109" s="12">
        <f ca="1"/>
        <v>45897</v>
      </c>
      <c r="G109" s="12">
        <f ca="1"/>
        <v>45898</v>
      </c>
      <c r="H109" s="13">
        <f ca="1"/>
        <v>45899</v>
      </c>
    </row>
    <row r="110" spans="1:8" ht="57" customHeight="1" x14ac:dyDescent="0.25">
      <c r="B110" s="21"/>
      <c r="C110" s="21"/>
      <c r="D110" s="21"/>
      <c r="E110" s="21"/>
      <c r="F110" s="21"/>
      <c r="G110" s="21"/>
      <c r="H110" s="21"/>
    </row>
    <row r="111" spans="1:8" ht="16.5" customHeight="1" x14ac:dyDescent="0.25">
      <c r="B111" s="12">
        <f t="array" aca="1" ref="B111:C111" ca="1">Days+36+DATE(Calendar8Year,Calendar8MonthOption,1)-WEEKDAY(DATE(Calendar8Year,Calendar8MonthOption,1),WeekdayOption)</f>
        <v>45900</v>
      </c>
      <c r="C111" s="12">
        <f ca="1"/>
        <v>45901</v>
      </c>
      <c r="D111" s="32"/>
      <c r="E111" s="33"/>
      <c r="F111" s="33"/>
      <c r="G111" s="33"/>
      <c r="H111" s="33"/>
    </row>
    <row r="112" spans="1:8" ht="63.75" customHeight="1" x14ac:dyDescent="0.25">
      <c r="B112" s="21"/>
      <c r="C112" s="10"/>
      <c r="D112" s="34"/>
      <c r="E112" s="34"/>
      <c r="F112" s="34"/>
      <c r="G112" s="34"/>
      <c r="H112" s="34"/>
    </row>
    <row r="113" spans="1:8" ht="54" customHeight="1" x14ac:dyDescent="0.7">
      <c r="A113" s="2"/>
      <c r="B113" s="1">
        <f ca="1">YEAR(DATE(Calendar8Year,Calendar8MonthOption+1,1))</f>
        <v>2025</v>
      </c>
      <c r="C113" s="31" t="str">
        <f ca="1">TEXT(DATE(Calendar8Year,Calendar8MonthOption+1,1),"m月")</f>
        <v>9月</v>
      </c>
      <c r="D113" s="31"/>
      <c r="E113" s="31"/>
      <c r="F113" s="30" t="s">
        <v>5</v>
      </c>
      <c r="G113" s="30"/>
      <c r="H113" s="17" t="s">
        <v>6</v>
      </c>
    </row>
    <row r="114" spans="1:8" ht="14.25" customHeight="1" x14ac:dyDescent="0.25">
      <c r="A114" s="7"/>
      <c r="B114" s="3" t="str">
        <f t="shared" ref="B114:H114" ca="1" si="8">UPPER(TEXT(B115,"aaaa"))</f>
        <v>日曜日</v>
      </c>
      <c r="C114" s="4" t="str">
        <f t="shared" ca="1" si="8"/>
        <v>月曜日</v>
      </c>
      <c r="D114" s="3" t="str">
        <f t="shared" ca="1" si="8"/>
        <v>火曜日</v>
      </c>
      <c r="E114" s="4" t="str">
        <f t="shared" ca="1" si="8"/>
        <v>水曜日</v>
      </c>
      <c r="F114" s="3" t="str">
        <f t="shared" ca="1" si="8"/>
        <v>木曜日</v>
      </c>
      <c r="G114" s="4" t="str">
        <f t="shared" ca="1" si="8"/>
        <v>金曜日</v>
      </c>
      <c r="H114" s="3" t="str">
        <f t="shared" ca="1" si="8"/>
        <v>土曜日</v>
      </c>
    </row>
    <row r="115" spans="1:8" ht="16.5" customHeight="1" x14ac:dyDescent="0.25">
      <c r="B115" s="12">
        <f t="array" aca="1" ref="B115:H115" ca="1">Days+1+DATE(Calendar9Year,Calendar9MonthOption,1)-WEEKDAY(DATE(Calendar9Year,Calendar9MonthOption,1),WeekdayOption)</f>
        <v>45900</v>
      </c>
      <c r="C115" s="12">
        <f ca="1"/>
        <v>45901</v>
      </c>
      <c r="D115" s="12">
        <f ca="1"/>
        <v>45902</v>
      </c>
      <c r="E115" s="12">
        <f ca="1"/>
        <v>45903</v>
      </c>
      <c r="F115" s="12">
        <f ca="1"/>
        <v>45904</v>
      </c>
      <c r="G115" s="12">
        <f ca="1"/>
        <v>45905</v>
      </c>
      <c r="H115" s="13">
        <f ca="1"/>
        <v>45906</v>
      </c>
    </row>
    <row r="116" spans="1:8" ht="56.25" customHeight="1" x14ac:dyDescent="0.25">
      <c r="B116" s="10"/>
      <c r="C116" s="21"/>
      <c r="D116" s="21"/>
      <c r="E116" s="21"/>
      <c r="F116" s="21"/>
      <c r="G116" s="21"/>
      <c r="H116" s="21"/>
    </row>
    <row r="117" spans="1:8" ht="16.5" customHeight="1" x14ac:dyDescent="0.25">
      <c r="B117" s="12">
        <f t="array" aca="1" ref="B117:H117" ca="1">Days+8+DATE(Calendar9Year,Calendar9MonthOption,1)-WEEKDAY(DATE(Calendar9Year,Calendar9MonthOption,1),WeekdayOption)</f>
        <v>45907</v>
      </c>
      <c r="C117" s="12">
        <f ca="1"/>
        <v>45908</v>
      </c>
      <c r="D117" s="12">
        <f ca="1"/>
        <v>45909</v>
      </c>
      <c r="E117" s="12">
        <f ca="1"/>
        <v>45910</v>
      </c>
      <c r="F117" s="12">
        <f ca="1"/>
        <v>45911</v>
      </c>
      <c r="G117" s="12">
        <f ca="1"/>
        <v>45912</v>
      </c>
      <c r="H117" s="13">
        <f ca="1"/>
        <v>45913</v>
      </c>
    </row>
    <row r="118" spans="1:8" ht="56.25" customHeight="1" x14ac:dyDescent="0.25">
      <c r="B118" s="21"/>
      <c r="C118" s="21"/>
      <c r="D118" s="21"/>
      <c r="E118" s="21"/>
      <c r="F118" s="21"/>
      <c r="G118" s="21"/>
      <c r="H118" s="21"/>
    </row>
    <row r="119" spans="1:8" ht="16.5" customHeight="1" x14ac:dyDescent="0.25">
      <c r="B119" s="12">
        <f t="array" aca="1" ref="B119:H119" ca="1">Days+15+DATE(Calendar9Year,Calendar9MonthOption,1)-WEEKDAY(DATE(Calendar9Year,Calendar9MonthOption,1),WeekdayOption)</f>
        <v>45914</v>
      </c>
      <c r="C119" s="12">
        <f ca="1"/>
        <v>45915</v>
      </c>
      <c r="D119" s="12">
        <f ca="1"/>
        <v>45916</v>
      </c>
      <c r="E119" s="12">
        <f ca="1"/>
        <v>45917</v>
      </c>
      <c r="F119" s="12">
        <f ca="1"/>
        <v>45918</v>
      </c>
      <c r="G119" s="12">
        <f ca="1"/>
        <v>45919</v>
      </c>
      <c r="H119" s="13">
        <f ca="1"/>
        <v>45920</v>
      </c>
    </row>
    <row r="120" spans="1:8" ht="56.25" customHeight="1" x14ac:dyDescent="0.25">
      <c r="B120" s="21"/>
      <c r="C120" s="21"/>
      <c r="D120" s="21"/>
      <c r="E120" s="21"/>
      <c r="F120" s="21"/>
      <c r="G120" s="21"/>
      <c r="H120" s="21"/>
    </row>
    <row r="121" spans="1:8" ht="16.5" customHeight="1" x14ac:dyDescent="0.25">
      <c r="B121" s="12">
        <f t="array" aca="1" ref="B121:H121" ca="1">Days+22+DATE(Calendar9Year,Calendar9MonthOption,1)-WEEKDAY(DATE(Calendar9Year,Calendar9MonthOption,1),WeekdayOption)</f>
        <v>45921</v>
      </c>
      <c r="C121" s="12">
        <f ca="1"/>
        <v>45922</v>
      </c>
      <c r="D121" s="12">
        <f ca="1"/>
        <v>45923</v>
      </c>
      <c r="E121" s="12">
        <f ca="1"/>
        <v>45924</v>
      </c>
      <c r="F121" s="12">
        <f ca="1"/>
        <v>45925</v>
      </c>
      <c r="G121" s="12">
        <f ca="1"/>
        <v>45926</v>
      </c>
      <c r="H121" s="13">
        <f ca="1"/>
        <v>45927</v>
      </c>
    </row>
    <row r="122" spans="1:8" ht="56.25" customHeight="1" x14ac:dyDescent="0.25">
      <c r="B122" s="21"/>
      <c r="C122" s="21"/>
      <c r="D122" s="21"/>
      <c r="E122" s="21"/>
      <c r="F122" s="21"/>
      <c r="G122" s="21"/>
      <c r="H122" s="21"/>
    </row>
    <row r="123" spans="1:8" ht="16.5" customHeight="1" x14ac:dyDescent="0.25">
      <c r="B123" s="12">
        <f t="array" aca="1" ref="B123:H123" ca="1">Days+29+DATE(Calendar9Year,Calendar9MonthOption,1)-WEEKDAY(DATE(Calendar9Year,Calendar9MonthOption,1),WeekdayOption)</f>
        <v>45928</v>
      </c>
      <c r="C123" s="12">
        <f ca="1"/>
        <v>45929</v>
      </c>
      <c r="D123" s="12">
        <f ca="1"/>
        <v>45930</v>
      </c>
      <c r="E123" s="12">
        <f ca="1"/>
        <v>45931</v>
      </c>
      <c r="F123" s="12">
        <f ca="1"/>
        <v>45932</v>
      </c>
      <c r="G123" s="12">
        <f ca="1"/>
        <v>45933</v>
      </c>
      <c r="H123" s="13">
        <f ca="1"/>
        <v>45934</v>
      </c>
    </row>
    <row r="124" spans="1:8" ht="57" customHeight="1" x14ac:dyDescent="0.25">
      <c r="B124" s="21"/>
      <c r="C124" s="21"/>
      <c r="D124" s="21"/>
      <c r="E124" s="10"/>
      <c r="F124" s="10"/>
      <c r="G124" s="10"/>
      <c r="H124" s="28"/>
    </row>
    <row r="125" spans="1:8" ht="16.5" customHeight="1" x14ac:dyDescent="0.25">
      <c r="B125" s="8">
        <f t="array" aca="1" ref="B125:C125" ca="1">Days+36+DATE(Calendar9Year,Calendar9MonthOption,1)-WEEKDAY(DATE(Calendar9Year,Calendar9MonthOption,1),WeekdayOption)</f>
        <v>45935</v>
      </c>
      <c r="C125" s="8">
        <f ca="1"/>
        <v>45936</v>
      </c>
      <c r="D125" s="32" t="s">
        <v>0</v>
      </c>
      <c r="E125" s="33"/>
      <c r="F125" s="33"/>
      <c r="G125" s="33"/>
      <c r="H125" s="33"/>
    </row>
    <row r="126" spans="1:8" ht="63.75" customHeight="1" x14ac:dyDescent="0.25">
      <c r="B126" s="5"/>
      <c r="C126" s="5"/>
      <c r="D126" s="34"/>
      <c r="E126" s="34"/>
      <c r="F126" s="34"/>
      <c r="G126" s="34"/>
      <c r="H126" s="34"/>
    </row>
    <row r="127" spans="1:8" ht="54" customHeight="1" x14ac:dyDescent="0.7">
      <c r="A127" s="2"/>
      <c r="B127" s="1">
        <f ca="1">YEAR(DATE(Calendar9Year,Calendar9MonthOption+1,1))</f>
        <v>2025</v>
      </c>
      <c r="C127" s="31" t="str">
        <f ca="1">TEXT(DATE(Calendar9Year,Calendar9MonthOption+1,1),"m月")</f>
        <v>10月</v>
      </c>
      <c r="D127" s="31"/>
      <c r="E127" s="31"/>
      <c r="F127" s="30"/>
      <c r="G127" s="30"/>
      <c r="H127" s="2"/>
    </row>
    <row r="128" spans="1:8" ht="14.25" customHeight="1" x14ac:dyDescent="0.25">
      <c r="A128" s="7"/>
      <c r="B128" s="3" t="str">
        <f t="shared" ref="B128:H128" ca="1" si="9">UPPER(TEXT(B129,"aaaa"))</f>
        <v>日曜日</v>
      </c>
      <c r="C128" s="4" t="str">
        <f t="shared" ca="1" si="9"/>
        <v>月曜日</v>
      </c>
      <c r="D128" s="3" t="str">
        <f t="shared" ca="1" si="9"/>
        <v>火曜日</v>
      </c>
      <c r="E128" s="4" t="str">
        <f t="shared" ca="1" si="9"/>
        <v>水曜日</v>
      </c>
      <c r="F128" s="3" t="str">
        <f t="shared" ca="1" si="9"/>
        <v>木曜日</v>
      </c>
      <c r="G128" s="4" t="str">
        <f t="shared" ca="1" si="9"/>
        <v>金曜日</v>
      </c>
      <c r="H128" s="3" t="str">
        <f t="shared" ca="1" si="9"/>
        <v>土曜日</v>
      </c>
    </row>
    <row r="129" spans="2:8" ht="16.5" customHeight="1" x14ac:dyDescent="0.25">
      <c r="B129" s="8">
        <f t="array" aca="1" ref="B129:H129" ca="1">Days+1+DATE(Calendar10Year,Calendar10MonthOption,1)-WEEKDAY(DATE(Calendar10Year,Calendar10MonthOption,1),WeekdayOption)</f>
        <v>45928</v>
      </c>
      <c r="C129" s="8">
        <f ca="1"/>
        <v>45929</v>
      </c>
      <c r="D129" s="8">
        <f ca="1"/>
        <v>45930</v>
      </c>
      <c r="E129" s="12">
        <f ca="1"/>
        <v>45931</v>
      </c>
      <c r="F129" s="12">
        <f ca="1"/>
        <v>45932</v>
      </c>
      <c r="G129" s="12">
        <f ca="1"/>
        <v>45933</v>
      </c>
      <c r="H129" s="13">
        <f ca="1"/>
        <v>45934</v>
      </c>
    </row>
    <row r="130" spans="2:8" ht="56.25" customHeight="1" x14ac:dyDescent="0.25">
      <c r="B130" s="5"/>
      <c r="C130" s="5"/>
      <c r="D130" s="5"/>
      <c r="E130" s="21"/>
      <c r="F130" s="21"/>
      <c r="G130" s="21"/>
      <c r="H130" s="21"/>
    </row>
    <row r="131" spans="2:8" ht="16.5" customHeight="1" x14ac:dyDescent="0.25">
      <c r="B131" s="12">
        <f t="array" aca="1" ref="B131:H131" ca="1">Days+8+DATE(Calendar10Year,Calendar10MonthOption,1)-WEEKDAY(DATE(Calendar10Year,Calendar10MonthOption,1),WeekdayOption)</f>
        <v>45935</v>
      </c>
      <c r="C131" s="12">
        <f ca="1"/>
        <v>45936</v>
      </c>
      <c r="D131" s="12">
        <f ca="1"/>
        <v>45937</v>
      </c>
      <c r="E131" s="12">
        <f ca="1"/>
        <v>45938</v>
      </c>
      <c r="F131" s="12">
        <f ca="1"/>
        <v>45939</v>
      </c>
      <c r="G131" s="12">
        <f ca="1"/>
        <v>45940</v>
      </c>
      <c r="H131" s="13">
        <f ca="1"/>
        <v>45941</v>
      </c>
    </row>
    <row r="132" spans="2:8" ht="56.25" customHeight="1" x14ac:dyDescent="0.25">
      <c r="B132" s="21"/>
      <c r="C132" s="21"/>
      <c r="D132" s="21"/>
      <c r="E132" s="21"/>
      <c r="F132" s="21"/>
      <c r="G132" s="21"/>
      <c r="H132" s="21"/>
    </row>
    <row r="133" spans="2:8" ht="16.5" customHeight="1" x14ac:dyDescent="0.25">
      <c r="B133" s="12">
        <f t="array" aca="1" ref="B133:H133" ca="1">Days+15+DATE(Calendar10Year,Calendar10MonthOption,1)-WEEKDAY(DATE(Calendar10Year,Calendar10MonthOption,1),WeekdayOption)</f>
        <v>45942</v>
      </c>
      <c r="C133" s="12">
        <f ca="1"/>
        <v>45943</v>
      </c>
      <c r="D133" s="12">
        <f ca="1"/>
        <v>45944</v>
      </c>
      <c r="E133" s="12">
        <f ca="1"/>
        <v>45945</v>
      </c>
      <c r="F133" s="12">
        <f ca="1"/>
        <v>45946</v>
      </c>
      <c r="G133" s="12">
        <f ca="1"/>
        <v>45947</v>
      </c>
      <c r="H133" s="13">
        <f ca="1"/>
        <v>45948</v>
      </c>
    </row>
    <row r="134" spans="2:8" ht="56.25" customHeight="1" x14ac:dyDescent="0.25">
      <c r="B134" s="21"/>
      <c r="C134" s="21"/>
      <c r="D134" s="21"/>
      <c r="E134" s="21"/>
      <c r="F134" s="21"/>
      <c r="G134" s="21"/>
      <c r="H134" s="21"/>
    </row>
    <row r="135" spans="2:8" ht="16.5" customHeight="1" x14ac:dyDescent="0.25">
      <c r="B135" s="12">
        <f t="array" aca="1" ref="B135:H135" ca="1">Days+22+DATE(Calendar10Year,Calendar10MonthOption,1)-WEEKDAY(DATE(Calendar10Year,Calendar10MonthOption,1),WeekdayOption)</f>
        <v>45949</v>
      </c>
      <c r="C135" s="12">
        <f ca="1"/>
        <v>45950</v>
      </c>
      <c r="D135" s="12">
        <f ca="1"/>
        <v>45951</v>
      </c>
      <c r="E135" s="12">
        <f ca="1"/>
        <v>45952</v>
      </c>
      <c r="F135" s="12">
        <f ca="1"/>
        <v>45953</v>
      </c>
      <c r="G135" s="12">
        <f ca="1"/>
        <v>45954</v>
      </c>
      <c r="H135" s="13">
        <f ca="1"/>
        <v>45955</v>
      </c>
    </row>
    <row r="136" spans="2:8" ht="56.25" customHeight="1" x14ac:dyDescent="0.25">
      <c r="B136" s="21"/>
      <c r="C136" s="21"/>
      <c r="D136" s="21"/>
      <c r="E136" s="21"/>
      <c r="F136" s="21"/>
      <c r="G136" s="21"/>
      <c r="H136" s="21"/>
    </row>
    <row r="137" spans="2:8" ht="16.5" customHeight="1" x14ac:dyDescent="0.25">
      <c r="B137" s="12">
        <f t="array" aca="1" ref="B137:H137" ca="1">Days+29+DATE(Calendar10Year,Calendar10MonthOption,1)-WEEKDAY(DATE(Calendar10Year,Calendar10MonthOption,1),WeekdayOption)</f>
        <v>45956</v>
      </c>
      <c r="C137" s="12">
        <f ca="1"/>
        <v>45957</v>
      </c>
      <c r="D137" s="12">
        <f ca="1"/>
        <v>45958</v>
      </c>
      <c r="E137" s="12">
        <f ca="1"/>
        <v>45959</v>
      </c>
      <c r="F137" s="12">
        <f ca="1"/>
        <v>45960</v>
      </c>
      <c r="G137" s="12">
        <f ca="1"/>
        <v>45961</v>
      </c>
      <c r="H137" s="9">
        <f ca="1"/>
        <v>45962</v>
      </c>
    </row>
    <row r="138" spans="2:8" ht="57" customHeight="1" x14ac:dyDescent="0.25">
      <c r="B138" s="21"/>
      <c r="C138" s="21"/>
      <c r="D138" s="21"/>
      <c r="E138" s="21"/>
      <c r="F138" s="21"/>
      <c r="G138" s="21"/>
      <c r="H138" s="6"/>
    </row>
    <row r="139" spans="2:8" ht="16.5" customHeight="1" x14ac:dyDescent="0.25">
      <c r="B139" s="8">
        <f t="array" aca="1" ref="B139:C139" ca="1">Days+36+DATE(Calendar10Year,Calendar10MonthOption,1)-WEEKDAY(DATE(Calendar10Year,Calendar10MonthOption,1),WeekdayOption)</f>
        <v>45963</v>
      </c>
      <c r="C139" s="8">
        <f ca="1"/>
        <v>45964</v>
      </c>
      <c r="D139" s="32"/>
      <c r="E139" s="33"/>
      <c r="F139" s="33"/>
      <c r="G139" s="33"/>
      <c r="H139" s="33"/>
    </row>
    <row r="140" spans="2:8" ht="63.75" customHeight="1" x14ac:dyDescent="0.25">
      <c r="B140" s="5"/>
      <c r="C140" s="5"/>
      <c r="D140" s="34" t="s">
        <v>10</v>
      </c>
      <c r="E140" s="34"/>
      <c r="F140" s="34"/>
      <c r="G140" s="34"/>
      <c r="H140" s="34"/>
    </row>
    <row r="141" spans="2:8" ht="54" customHeight="1" x14ac:dyDescent="0.7">
      <c r="B141" s="1">
        <f ca="1">YEAR(DATE(Calendar10Year,Calendar10MonthOption+1,1))</f>
        <v>2025</v>
      </c>
      <c r="C141" s="31" t="str">
        <f ca="1">TEXT(DATE(Calendar10Year,Calendar10MonthOption+1,1),"m月")</f>
        <v>11月</v>
      </c>
      <c r="D141" s="31"/>
      <c r="E141" s="31"/>
      <c r="F141" s="30"/>
      <c r="G141" s="30"/>
      <c r="H141" s="2"/>
    </row>
    <row r="142" spans="2:8" ht="14.25" customHeight="1" x14ac:dyDescent="0.25">
      <c r="B142" s="3" t="str">
        <f t="shared" ref="B142:H142" ca="1" si="10">UPPER(TEXT(B143,"aaaa"))</f>
        <v>日曜日</v>
      </c>
      <c r="C142" s="4" t="str">
        <f t="shared" ca="1" si="10"/>
        <v>月曜日</v>
      </c>
      <c r="D142" s="3" t="str">
        <f t="shared" ca="1" si="10"/>
        <v>火曜日</v>
      </c>
      <c r="E142" s="4" t="str">
        <f t="shared" ca="1" si="10"/>
        <v>水曜日</v>
      </c>
      <c r="F142" s="3" t="str">
        <f t="shared" ca="1" si="10"/>
        <v>木曜日</v>
      </c>
      <c r="G142" s="4" t="str">
        <f t="shared" ca="1" si="10"/>
        <v>金曜日</v>
      </c>
      <c r="H142" s="3" t="str">
        <f t="shared" ca="1" si="10"/>
        <v>土曜日</v>
      </c>
    </row>
    <row r="143" spans="2:8" ht="16.5" customHeight="1" x14ac:dyDescent="0.25">
      <c r="B143" s="8">
        <f t="array" aca="1" ref="B143:H143" ca="1">Days+1+DATE(Calendar11Year,Calendar11MonthOption,1)-WEEKDAY(DATE(Calendar11Year,Calendar11MonthOption,1),WeekdayOption)</f>
        <v>45956</v>
      </c>
      <c r="C143" s="8">
        <f ca="1"/>
        <v>45957</v>
      </c>
      <c r="D143" s="8">
        <f ca="1"/>
        <v>45958</v>
      </c>
      <c r="E143" s="8">
        <f ca="1"/>
        <v>45959</v>
      </c>
      <c r="F143" s="8">
        <f ca="1"/>
        <v>45960</v>
      </c>
      <c r="G143" s="8">
        <f ca="1"/>
        <v>45961</v>
      </c>
      <c r="H143" s="13">
        <f ca="1"/>
        <v>45962</v>
      </c>
    </row>
    <row r="144" spans="2:8" ht="56.25" customHeight="1" x14ac:dyDescent="0.25">
      <c r="B144" s="5"/>
      <c r="C144" s="5"/>
      <c r="F144" s="5"/>
      <c r="G144" s="5"/>
      <c r="H144" s="21"/>
    </row>
    <row r="145" spans="2:8" ht="16.5" customHeight="1" x14ac:dyDescent="0.25">
      <c r="B145" s="12">
        <f t="array" aca="1" ref="B145:H145" ca="1">Days+8+DATE(Calendar11Year,Calendar11MonthOption,1)-WEEKDAY(DATE(Calendar11Year,Calendar11MonthOption,1),WeekdayOption)</f>
        <v>45963</v>
      </c>
      <c r="C145" s="12">
        <f ca="1"/>
        <v>45964</v>
      </c>
      <c r="D145" s="12">
        <f ca="1"/>
        <v>45965</v>
      </c>
      <c r="E145" s="12">
        <f ca="1"/>
        <v>45966</v>
      </c>
      <c r="F145" s="12">
        <f ca="1"/>
        <v>45967</v>
      </c>
      <c r="G145" s="12">
        <f ca="1"/>
        <v>45968</v>
      </c>
      <c r="H145" s="13">
        <f ca="1"/>
        <v>45969</v>
      </c>
    </row>
    <row r="146" spans="2:8" ht="56.25" customHeight="1" x14ac:dyDescent="0.25">
      <c r="B146" s="21"/>
      <c r="C146" s="21"/>
      <c r="D146" s="21"/>
      <c r="E146" s="21"/>
      <c r="F146" s="21"/>
      <c r="G146" s="21"/>
      <c r="H146" s="21"/>
    </row>
    <row r="147" spans="2:8" ht="16.5" customHeight="1" x14ac:dyDescent="0.25">
      <c r="B147" s="12">
        <f t="array" aca="1" ref="B147:H147" ca="1">Days+15+DATE(Calendar11Year,Calendar11MonthOption,1)-WEEKDAY(DATE(Calendar11Year,Calendar11MonthOption,1),WeekdayOption)</f>
        <v>45970</v>
      </c>
      <c r="C147" s="12">
        <f ca="1"/>
        <v>45971</v>
      </c>
      <c r="D147" s="12">
        <f ca="1"/>
        <v>45972</v>
      </c>
      <c r="E147" s="12">
        <f ca="1"/>
        <v>45973</v>
      </c>
      <c r="F147" s="12">
        <f ca="1"/>
        <v>45974</v>
      </c>
      <c r="G147" s="12">
        <f ca="1"/>
        <v>45975</v>
      </c>
      <c r="H147" s="13">
        <f ca="1"/>
        <v>45976</v>
      </c>
    </row>
    <row r="148" spans="2:8" ht="56.25" customHeight="1" x14ac:dyDescent="0.25">
      <c r="B148" s="21"/>
      <c r="C148" s="21"/>
      <c r="D148" s="21"/>
      <c r="E148" s="21"/>
      <c r="F148" s="21"/>
      <c r="G148" s="21"/>
      <c r="H148" s="21"/>
    </row>
    <row r="149" spans="2:8" ht="16.5" customHeight="1" x14ac:dyDescent="0.25">
      <c r="B149" s="12">
        <f t="array" aca="1" ref="B149:H149" ca="1">Days+22+DATE(Calendar11Year,Calendar11MonthOption,1)-WEEKDAY(DATE(Calendar11Year,Calendar11MonthOption,1),WeekdayOption)</f>
        <v>45977</v>
      </c>
      <c r="C149" s="12">
        <f ca="1"/>
        <v>45978</v>
      </c>
      <c r="D149" s="12">
        <f ca="1"/>
        <v>45979</v>
      </c>
      <c r="E149" s="12">
        <f ca="1"/>
        <v>45980</v>
      </c>
      <c r="F149" s="12">
        <f ca="1"/>
        <v>45981</v>
      </c>
      <c r="G149" s="12">
        <f ca="1"/>
        <v>45982</v>
      </c>
      <c r="H149" s="13">
        <f ca="1"/>
        <v>45983</v>
      </c>
    </row>
    <row r="150" spans="2:8" ht="56.25" customHeight="1" x14ac:dyDescent="0.25">
      <c r="B150" s="21"/>
      <c r="C150" s="21"/>
      <c r="D150" s="21"/>
      <c r="E150" s="21"/>
      <c r="F150" s="21"/>
      <c r="G150" s="21"/>
      <c r="H150" s="21"/>
    </row>
    <row r="151" spans="2:8" ht="16.5" customHeight="1" x14ac:dyDescent="0.25">
      <c r="B151" s="12">
        <f t="array" aca="1" ref="B151:H151" ca="1">Days+29+DATE(Calendar11Year,Calendar11MonthOption,1)-WEEKDAY(DATE(Calendar11Year,Calendar11MonthOption,1),WeekdayOption)</f>
        <v>45984</v>
      </c>
      <c r="C151" s="12">
        <f ca="1"/>
        <v>45985</v>
      </c>
      <c r="D151" s="12">
        <f ca="1"/>
        <v>45986</v>
      </c>
      <c r="E151" s="12">
        <f ca="1"/>
        <v>45987</v>
      </c>
      <c r="F151" s="12">
        <f ca="1"/>
        <v>45988</v>
      </c>
      <c r="G151" s="12">
        <f ca="1"/>
        <v>45989</v>
      </c>
      <c r="H151" s="13">
        <f ca="1"/>
        <v>45990</v>
      </c>
    </row>
    <row r="152" spans="2:8" ht="57" customHeight="1" x14ac:dyDescent="0.25">
      <c r="B152" s="21"/>
      <c r="C152" s="21"/>
      <c r="D152" s="21"/>
      <c r="E152" s="21"/>
      <c r="F152" s="21"/>
      <c r="G152" s="21"/>
      <c r="H152" s="21"/>
    </row>
    <row r="153" spans="2:8" ht="16.5" customHeight="1" x14ac:dyDescent="0.25">
      <c r="B153" s="12">
        <f t="array" aca="1" ref="B153:C153" ca="1">Days+36+DATE(Calendar11Year,Calendar11MonthOption,1)-WEEKDAY(DATE(Calendar11Year,Calendar11MonthOption,1),WeekdayOption)</f>
        <v>45991</v>
      </c>
      <c r="C153" s="12">
        <f ca="1"/>
        <v>45992</v>
      </c>
      <c r="D153" s="32"/>
      <c r="E153" s="33"/>
      <c r="F153" s="33"/>
      <c r="G153" s="33"/>
      <c r="H153" s="33"/>
    </row>
    <row r="154" spans="2:8" ht="63.75" customHeight="1" x14ac:dyDescent="0.25">
      <c r="B154" s="21"/>
      <c r="C154" s="10"/>
      <c r="D154" s="34" t="s">
        <v>9</v>
      </c>
      <c r="E154" s="34"/>
      <c r="F154" s="34"/>
      <c r="G154" s="34"/>
      <c r="H154" s="34"/>
    </row>
    <row r="155" spans="2:8" ht="54" customHeight="1" x14ac:dyDescent="0.7">
      <c r="B155" s="1">
        <f ca="1">YEAR(DATE(Calendar11Year,Calendar11MonthOption+1,1))</f>
        <v>2025</v>
      </c>
      <c r="C155" s="31" t="str">
        <f ca="1">TEXT(DATE(Calendar11Year,Calendar11MonthOption+1,1),"m月")</f>
        <v>12月</v>
      </c>
      <c r="D155" s="31"/>
      <c r="E155" s="31"/>
      <c r="F155" s="30"/>
      <c r="G155" s="30"/>
      <c r="H155" s="2"/>
    </row>
    <row r="156" spans="2:8" ht="14.25" customHeight="1" x14ac:dyDescent="0.25">
      <c r="B156" s="3" t="str">
        <f t="shared" ref="B156:H156" ca="1" si="11">UPPER(TEXT(B157,"aaaa"))</f>
        <v>日曜日</v>
      </c>
      <c r="C156" s="4" t="str">
        <f t="shared" ca="1" si="11"/>
        <v>月曜日</v>
      </c>
      <c r="D156" s="3" t="str">
        <f t="shared" ca="1" si="11"/>
        <v>火曜日</v>
      </c>
      <c r="E156" s="4" t="str">
        <f t="shared" ca="1" si="11"/>
        <v>水曜日</v>
      </c>
      <c r="F156" s="3" t="str">
        <f t="shared" ca="1" si="11"/>
        <v>木曜日</v>
      </c>
      <c r="G156" s="4" t="str">
        <f t="shared" ca="1" si="11"/>
        <v>金曜日</v>
      </c>
      <c r="H156" s="3" t="str">
        <f t="shared" ca="1" si="11"/>
        <v>土曜日</v>
      </c>
    </row>
    <row r="157" spans="2:8" ht="16.5" customHeight="1" x14ac:dyDescent="0.25">
      <c r="B157" s="24">
        <f t="array" aca="1" ref="B157:H157" ca="1">Days+1+DATE(Calendar12Year,Calendar12MonthOption,1)-WEEKDAY(DATE(Calendar12Year,Calendar12MonthOption,1),WeekdayOption)</f>
        <v>45991</v>
      </c>
      <c r="C157" s="24">
        <f ca="1"/>
        <v>45992</v>
      </c>
      <c r="D157" s="24">
        <f ca="1"/>
        <v>45993</v>
      </c>
      <c r="E157" s="24">
        <f ca="1"/>
        <v>45994</v>
      </c>
      <c r="F157" s="24">
        <f ca="1"/>
        <v>45995</v>
      </c>
      <c r="G157" s="24">
        <f ca="1"/>
        <v>45996</v>
      </c>
      <c r="H157" s="25">
        <f ca="1"/>
        <v>45997</v>
      </c>
    </row>
    <row r="158" spans="2:8" ht="56.25" customHeight="1" x14ac:dyDescent="0.25">
      <c r="B158" s="22"/>
      <c r="C158" s="23"/>
      <c r="D158" s="23"/>
      <c r="E158" s="23"/>
      <c r="F158" s="23"/>
      <c r="G158" s="23"/>
      <c r="H158" s="23"/>
    </row>
    <row r="159" spans="2:8" ht="16.5" customHeight="1" x14ac:dyDescent="0.25">
      <c r="B159" s="24">
        <f t="array" aca="1" ref="B159:H159" ca="1">Days+8+DATE(Calendar12Year,Calendar12MonthOption,1)-WEEKDAY(DATE(Calendar12Year,Calendar12MonthOption,1),WeekdayOption)</f>
        <v>45998</v>
      </c>
      <c r="C159" s="24">
        <f ca="1"/>
        <v>45999</v>
      </c>
      <c r="D159" s="24">
        <f ca="1"/>
        <v>46000</v>
      </c>
      <c r="E159" s="24">
        <f ca="1"/>
        <v>46001</v>
      </c>
      <c r="F159" s="24">
        <f ca="1"/>
        <v>46002</v>
      </c>
      <c r="G159" s="24">
        <f ca="1"/>
        <v>46003</v>
      </c>
      <c r="H159" s="25">
        <f ca="1"/>
        <v>46004</v>
      </c>
    </row>
    <row r="160" spans="2:8" ht="56.25" customHeight="1" x14ac:dyDescent="0.25">
      <c r="B160" s="23"/>
      <c r="C160" s="23"/>
      <c r="D160" s="23"/>
      <c r="E160" s="23"/>
      <c r="F160" s="23"/>
      <c r="G160" s="23"/>
      <c r="H160" s="23"/>
    </row>
    <row r="161" spans="2:9" ht="16.5" customHeight="1" x14ac:dyDescent="0.25">
      <c r="B161" s="24">
        <f t="array" aca="1" ref="B161:H161" ca="1">Days+15+DATE(Calendar12Year,Calendar12MonthOption,1)-WEEKDAY(DATE(Calendar12Year,Calendar12MonthOption,1),WeekdayOption)</f>
        <v>46005</v>
      </c>
      <c r="C161" s="24">
        <f ca="1"/>
        <v>46006</v>
      </c>
      <c r="D161" s="24">
        <f ca="1"/>
        <v>46007</v>
      </c>
      <c r="E161" s="8">
        <f ca="1"/>
        <v>46008</v>
      </c>
      <c r="F161" s="8">
        <f ca="1"/>
        <v>46009</v>
      </c>
      <c r="G161" s="8">
        <f ca="1"/>
        <v>46010</v>
      </c>
      <c r="H161" s="9">
        <f ca="1"/>
        <v>46011</v>
      </c>
    </row>
    <row r="162" spans="2:9" ht="56.25" customHeight="1" x14ac:dyDescent="0.25">
      <c r="B162" s="23"/>
      <c r="C162" s="23"/>
      <c r="D162" s="23"/>
      <c r="E162" s="15" t="s">
        <v>4</v>
      </c>
      <c r="F162" s="15" t="s">
        <v>4</v>
      </c>
      <c r="G162" s="15" t="s">
        <v>7</v>
      </c>
      <c r="H162" s="15" t="s">
        <v>3</v>
      </c>
    </row>
    <row r="163" spans="2:9" ht="16.5" customHeight="1" x14ac:dyDescent="0.25">
      <c r="B163" s="8">
        <f t="array" aca="1" ref="B163:H163" ca="1">Days+22+DATE(Calendar12Year,Calendar12MonthOption,1)-WEEKDAY(DATE(Calendar12Year,Calendar12MonthOption,1),WeekdayOption)</f>
        <v>46012</v>
      </c>
      <c r="C163" s="8">
        <f ca="1"/>
        <v>46013</v>
      </c>
      <c r="D163" s="8">
        <f ca="1"/>
        <v>46014</v>
      </c>
      <c r="E163" s="8">
        <f ca="1"/>
        <v>46015</v>
      </c>
      <c r="F163" s="8">
        <f ca="1"/>
        <v>46016</v>
      </c>
      <c r="G163" s="8">
        <f ca="1"/>
        <v>46017</v>
      </c>
      <c r="H163" s="9">
        <f ca="1"/>
        <v>46018</v>
      </c>
    </row>
    <row r="164" spans="2:9" ht="56.25" customHeight="1" x14ac:dyDescent="0.25">
      <c r="B164" s="15" t="s">
        <v>3</v>
      </c>
      <c r="C164" s="15" t="s">
        <v>4</v>
      </c>
      <c r="D164" s="15" t="s">
        <v>4</v>
      </c>
      <c r="E164" s="15" t="s">
        <v>4</v>
      </c>
      <c r="F164" s="15" t="s">
        <v>4</v>
      </c>
      <c r="G164" s="15" t="s">
        <v>7</v>
      </c>
      <c r="H164" s="15" t="s">
        <v>4</v>
      </c>
    </row>
    <row r="165" spans="2:9" ht="16.5" customHeight="1" x14ac:dyDescent="0.25">
      <c r="B165" s="8">
        <f t="array" aca="1" ref="B165:H165" ca="1">Days+29+DATE(Calendar12Year,Calendar12MonthOption,1)-WEEKDAY(DATE(Calendar12Year,Calendar12MonthOption,1),WeekdayOption)</f>
        <v>46019</v>
      </c>
      <c r="C165" s="8">
        <f ca="1"/>
        <v>46020</v>
      </c>
      <c r="D165" s="8">
        <f ca="1"/>
        <v>46021</v>
      </c>
      <c r="E165" s="8">
        <f ca="1"/>
        <v>46022</v>
      </c>
      <c r="F165" s="8">
        <f ca="1"/>
        <v>46023</v>
      </c>
      <c r="G165" s="8">
        <f ca="1"/>
        <v>46024</v>
      </c>
      <c r="H165" s="9">
        <f ca="1"/>
        <v>46025</v>
      </c>
    </row>
    <row r="166" spans="2:9" ht="57" customHeight="1" x14ac:dyDescent="0.25">
      <c r="B166" s="15" t="s">
        <v>7</v>
      </c>
      <c r="C166" s="15" t="s">
        <v>4</v>
      </c>
      <c r="D166" s="15" t="s">
        <v>7</v>
      </c>
      <c r="E166" s="15" t="s">
        <v>3</v>
      </c>
      <c r="F166" s="5"/>
      <c r="G166" s="5"/>
      <c r="H166" s="6"/>
    </row>
    <row r="167" spans="2:9" ht="16.5" customHeight="1" x14ac:dyDescent="0.25">
      <c r="B167" s="8">
        <f t="array" aca="1" ref="B167:C167" ca="1">Days+36+DATE(Calendar12Year,Calendar12MonthOption,1)-WEEKDAY(DATE(Calendar12Year,Calendar12MonthOption,1),WeekdayOption)</f>
        <v>46026</v>
      </c>
      <c r="C167" s="8">
        <f ca="1"/>
        <v>46027</v>
      </c>
      <c r="D167" s="32"/>
      <c r="E167" s="33"/>
      <c r="F167" s="33"/>
      <c r="G167" s="33"/>
      <c r="H167" s="33"/>
    </row>
    <row r="168" spans="2:9" ht="63.75" customHeight="1" x14ac:dyDescent="0.25">
      <c r="B168" s="5"/>
      <c r="C168" s="5"/>
      <c r="D168" s="34" t="s">
        <v>9</v>
      </c>
      <c r="E168" s="34"/>
      <c r="F168" s="34"/>
      <c r="G168" s="34"/>
      <c r="H168" s="34"/>
    </row>
    <row r="171" spans="2:9" x14ac:dyDescent="0.25">
      <c r="B171" s="35"/>
      <c r="C171" s="35"/>
      <c r="D171" s="35"/>
      <c r="E171" s="35"/>
      <c r="F171" s="35"/>
      <c r="G171" s="35"/>
      <c r="H171" s="35"/>
      <c r="I171" s="35"/>
    </row>
    <row r="172" spans="2:9" x14ac:dyDescent="0.25">
      <c r="B172" s="35"/>
      <c r="C172" s="35"/>
      <c r="D172" s="35"/>
      <c r="E172" s="35"/>
      <c r="F172" s="35"/>
      <c r="G172" s="35"/>
      <c r="H172" s="35"/>
      <c r="I172" s="35"/>
    </row>
    <row r="173" spans="2:9" x14ac:dyDescent="0.25">
      <c r="B173" s="35"/>
      <c r="C173" s="35"/>
      <c r="D173" s="35"/>
      <c r="E173" s="35"/>
      <c r="F173" s="35"/>
      <c r="G173" s="35"/>
      <c r="H173" s="35"/>
      <c r="I173" s="35"/>
    </row>
    <row r="174" spans="2:9" x14ac:dyDescent="0.25">
      <c r="B174" s="35"/>
      <c r="C174" s="35"/>
      <c r="D174" s="35"/>
      <c r="E174" s="35"/>
      <c r="F174" s="35"/>
      <c r="G174" s="35"/>
      <c r="H174" s="35"/>
      <c r="I174" s="35"/>
    </row>
    <row r="180" spans="1:8" ht="54" customHeight="1" x14ac:dyDescent="0.7">
      <c r="A180" s="2"/>
      <c r="B180" s="20">
        <v>2026</v>
      </c>
      <c r="C180" s="31" t="s">
        <v>2</v>
      </c>
      <c r="D180" s="31"/>
      <c r="E180" s="31"/>
      <c r="F180" s="30" t="s">
        <v>5</v>
      </c>
      <c r="G180" s="30"/>
      <c r="H180" s="17" t="s">
        <v>6</v>
      </c>
    </row>
    <row r="181" spans="1:8" ht="14.25" customHeight="1" x14ac:dyDescent="0.25">
      <c r="A181" s="7"/>
      <c r="B181" s="3" t="s">
        <v>1</v>
      </c>
      <c r="C181" s="4" t="s">
        <v>11</v>
      </c>
      <c r="D181" s="3" t="s">
        <v>12</v>
      </c>
      <c r="E181" s="4" t="s">
        <v>13</v>
      </c>
      <c r="F181" s="3" t="s">
        <v>14</v>
      </c>
      <c r="G181" s="4" t="s">
        <v>15</v>
      </c>
      <c r="H181" s="3" t="s">
        <v>16</v>
      </c>
    </row>
    <row r="182" spans="1:8" ht="16.5" customHeight="1" x14ac:dyDescent="0.25">
      <c r="A182" s="29"/>
      <c r="B182" s="8"/>
      <c r="C182" s="8"/>
      <c r="D182" s="8"/>
      <c r="E182" s="8"/>
      <c r="F182" s="8">
        <v>1</v>
      </c>
      <c r="G182" s="8">
        <v>2</v>
      </c>
      <c r="H182" s="8">
        <v>3</v>
      </c>
    </row>
    <row r="183" spans="1:8" ht="56.25" customHeight="1" x14ac:dyDescent="0.25">
      <c r="A183" s="29"/>
      <c r="B183" s="17"/>
      <c r="C183" s="5"/>
      <c r="D183" s="5"/>
      <c r="E183" s="5"/>
      <c r="F183" s="15" t="s">
        <v>3</v>
      </c>
      <c r="G183" s="15" t="s">
        <v>3</v>
      </c>
      <c r="H183" s="15" t="s">
        <v>4</v>
      </c>
    </row>
    <row r="184" spans="1:8" ht="16.5" customHeight="1" x14ac:dyDescent="0.25">
      <c r="A184" s="29"/>
      <c r="B184" s="8">
        <v>4</v>
      </c>
      <c r="C184" s="8">
        <v>5</v>
      </c>
      <c r="D184" s="8">
        <v>6</v>
      </c>
      <c r="E184" s="8">
        <v>7</v>
      </c>
      <c r="F184" s="8">
        <v>8</v>
      </c>
      <c r="G184" s="8">
        <v>9</v>
      </c>
      <c r="H184" s="8">
        <v>10</v>
      </c>
    </row>
    <row r="185" spans="1:8" ht="56.25" customHeight="1" x14ac:dyDescent="0.25">
      <c r="A185" s="29"/>
      <c r="B185" s="15" t="s">
        <v>4</v>
      </c>
      <c r="C185" s="15" t="s">
        <v>4</v>
      </c>
      <c r="D185" s="15" t="s">
        <v>4</v>
      </c>
      <c r="E185" s="15" t="s">
        <v>7</v>
      </c>
      <c r="F185" s="15" t="s">
        <v>7</v>
      </c>
      <c r="G185" s="15" t="s">
        <v>7</v>
      </c>
      <c r="H185" s="15" t="s">
        <v>7</v>
      </c>
    </row>
    <row r="186" spans="1:8" ht="16.5" customHeight="1" x14ac:dyDescent="0.25">
      <c r="A186" s="29"/>
      <c r="B186" s="8">
        <v>11</v>
      </c>
      <c r="C186" s="8">
        <v>12</v>
      </c>
      <c r="D186" s="8">
        <v>13</v>
      </c>
      <c r="E186" s="8">
        <v>14</v>
      </c>
      <c r="F186" s="8">
        <v>15</v>
      </c>
      <c r="G186" s="8">
        <v>16</v>
      </c>
      <c r="H186" s="8">
        <v>17</v>
      </c>
    </row>
    <row r="187" spans="1:8" ht="56.25" customHeight="1" x14ac:dyDescent="0.25">
      <c r="A187" s="29"/>
      <c r="B187" s="15" t="s">
        <v>3</v>
      </c>
      <c r="C187" s="15" t="s">
        <v>7</v>
      </c>
      <c r="D187" s="15" t="s">
        <v>7</v>
      </c>
      <c r="E187" s="15" t="s">
        <v>4</v>
      </c>
      <c r="F187" s="15" t="s">
        <v>7</v>
      </c>
      <c r="G187" s="15" t="s">
        <v>3</v>
      </c>
      <c r="H187" s="15" t="s">
        <v>3</v>
      </c>
    </row>
    <row r="188" spans="1:8" ht="16.5" customHeight="1" x14ac:dyDescent="0.25">
      <c r="A188" s="29"/>
      <c r="B188" s="8">
        <v>18</v>
      </c>
      <c r="C188" s="8">
        <v>19</v>
      </c>
      <c r="D188" s="8">
        <v>20</v>
      </c>
      <c r="E188" s="8">
        <v>21</v>
      </c>
      <c r="F188" s="8">
        <v>22</v>
      </c>
      <c r="G188" s="8">
        <v>23</v>
      </c>
      <c r="H188" s="8">
        <v>24</v>
      </c>
    </row>
    <row r="189" spans="1:8" ht="56.25" customHeight="1" x14ac:dyDescent="0.25">
      <c r="A189" s="29"/>
      <c r="B189" s="15" t="s">
        <v>3</v>
      </c>
      <c r="C189" s="15" t="s">
        <v>7</v>
      </c>
      <c r="D189" s="15" t="s">
        <v>4</v>
      </c>
      <c r="E189" s="15" t="s">
        <v>4</v>
      </c>
      <c r="F189" s="15" t="s">
        <v>4</v>
      </c>
      <c r="G189" s="15" t="s">
        <v>4</v>
      </c>
      <c r="H189" s="15" t="s">
        <v>4</v>
      </c>
    </row>
    <row r="190" spans="1:8" ht="16.5" customHeight="1" x14ac:dyDescent="0.25">
      <c r="A190" s="29"/>
      <c r="B190" s="8">
        <v>25</v>
      </c>
      <c r="C190" s="8">
        <v>26</v>
      </c>
      <c r="D190" s="8">
        <v>27</v>
      </c>
      <c r="E190" s="8">
        <v>28</v>
      </c>
      <c r="F190" s="8">
        <v>29</v>
      </c>
      <c r="G190" s="8">
        <v>30</v>
      </c>
      <c r="H190" s="8">
        <v>31</v>
      </c>
    </row>
    <row r="191" spans="1:8" ht="57" customHeight="1" x14ac:dyDescent="0.25">
      <c r="A191" s="29"/>
      <c r="B191" s="15" t="s">
        <v>4</v>
      </c>
      <c r="C191" s="15" t="s">
        <v>4</v>
      </c>
      <c r="D191" s="15" t="s">
        <v>4</v>
      </c>
      <c r="E191" s="15" t="s">
        <v>4</v>
      </c>
      <c r="F191" s="15" t="s">
        <v>7</v>
      </c>
      <c r="G191" s="15" t="s">
        <v>7</v>
      </c>
      <c r="H191" s="15" t="s">
        <v>3</v>
      </c>
    </row>
    <row r="194" spans="2:3" ht="24" x14ac:dyDescent="0.35">
      <c r="B194" s="30" t="s">
        <v>8</v>
      </c>
      <c r="C194" s="30"/>
    </row>
  </sheetData>
  <mergeCells count="51">
    <mergeCell ref="C1:E1"/>
    <mergeCell ref="C15:E15"/>
    <mergeCell ref="C29:E29"/>
    <mergeCell ref="C43:E43"/>
    <mergeCell ref="D83:H83"/>
    <mergeCell ref="F1:G1"/>
    <mergeCell ref="F15:G15"/>
    <mergeCell ref="F29:G29"/>
    <mergeCell ref="D14:E14"/>
    <mergeCell ref="D56:E56"/>
    <mergeCell ref="F57:G57"/>
    <mergeCell ref="D28:H28"/>
    <mergeCell ref="F71:G71"/>
    <mergeCell ref="D13:H13"/>
    <mergeCell ref="D55:H55"/>
    <mergeCell ref="D69:H69"/>
    <mergeCell ref="F141:G141"/>
    <mergeCell ref="C141:E141"/>
    <mergeCell ref="C155:E155"/>
    <mergeCell ref="D27:H27"/>
    <mergeCell ref="D41:H41"/>
    <mergeCell ref="C57:E57"/>
    <mergeCell ref="F43:G43"/>
    <mergeCell ref="C71:E71"/>
    <mergeCell ref="D70:E70"/>
    <mergeCell ref="D139:H139"/>
    <mergeCell ref="D140:H140"/>
    <mergeCell ref="D97:H97"/>
    <mergeCell ref="D112:H112"/>
    <mergeCell ref="D126:H126"/>
    <mergeCell ref="D111:H111"/>
    <mergeCell ref="D125:H125"/>
    <mergeCell ref="C113:E113"/>
    <mergeCell ref="C99:E99"/>
    <mergeCell ref="C127:E127"/>
    <mergeCell ref="D84:H84"/>
    <mergeCell ref="F85:G85"/>
    <mergeCell ref="F113:G113"/>
    <mergeCell ref="F127:G127"/>
    <mergeCell ref="F99:G99"/>
    <mergeCell ref="C85:E85"/>
    <mergeCell ref="D98:E98"/>
    <mergeCell ref="B194:C194"/>
    <mergeCell ref="C180:E180"/>
    <mergeCell ref="F180:G180"/>
    <mergeCell ref="F155:G155"/>
    <mergeCell ref="D153:H153"/>
    <mergeCell ref="D168:H168"/>
    <mergeCell ref="D154:H154"/>
    <mergeCell ref="D167:H167"/>
    <mergeCell ref="B171:I174"/>
  </mergeCells>
  <phoneticPr fontId="1" type="noConversion"/>
  <conditionalFormatting sqref="B3:H3 B5:H5 B7:H7 B9:H9 B11:H11 B13:C13">
    <cfRule type="expression" dxfId="12" priority="39">
      <formula>MONTH(B3)&lt;&gt;Calendar1MonthOption</formula>
    </cfRule>
  </conditionalFormatting>
  <conditionalFormatting sqref="B17:H17 B19:H19 B21:H21 B23:H23 B25:H25 B27:C27">
    <cfRule type="expression" dxfId="11" priority="28">
      <formula>MONTH(B17)&lt;&gt;Calendar2MonthOption</formula>
    </cfRule>
  </conditionalFormatting>
  <conditionalFormatting sqref="B31:H31 B33:H33 B35:H35 B37:H37 B39:H39 B41:C41">
    <cfRule type="expression" dxfId="10" priority="26">
      <formula>MONTH(B31)&lt;&gt;Calendar3MonthOption</formula>
    </cfRule>
  </conditionalFormatting>
  <conditionalFormatting sqref="B45:H45 B47:H47 B49:H49 B51:H51 B53:H53 B55:C55">
    <cfRule type="expression" dxfId="9" priority="24">
      <formula>MONTH(B45)&lt;&gt;Calendar4MonthOption</formula>
    </cfRule>
  </conditionalFormatting>
  <conditionalFormatting sqref="B59:H59 B61:H61 B63:H63 B65:H65 B67:H67 B69:C69">
    <cfRule type="expression" dxfId="8" priority="22">
      <formula>MONTH(B59)&lt;&gt;Calendar5MonthOption</formula>
    </cfRule>
  </conditionalFormatting>
  <conditionalFormatting sqref="B73:H73 B75:H75 B77:H77 B79:H79 B81:H81 B83:C83">
    <cfRule type="expression" dxfId="7" priority="20">
      <formula>MONTH(B73)&lt;&gt;Calendar6MonthOption</formula>
    </cfRule>
  </conditionalFormatting>
  <conditionalFormatting sqref="B87:H87 B89:H89 B91:H91 B93:H93 B95:H95 B97:C97">
    <cfRule type="expression" dxfId="6" priority="18">
      <formula>MONTH(B87)&lt;&gt;Calendar7MonthOption</formula>
    </cfRule>
  </conditionalFormatting>
  <conditionalFormatting sqref="B101:H101 B103:H103 B105:H105 B107:H107 B109:H109 B111:C111">
    <cfRule type="expression" dxfId="5" priority="16">
      <formula>MONTH(B101)&lt;&gt;Calendar8MonthOption</formula>
    </cfRule>
  </conditionalFormatting>
  <conditionalFormatting sqref="B115:H115 B117:H117 B119:H119 B121:H121 B123:H123 B125:C125">
    <cfRule type="expression" dxfId="4" priority="14">
      <formula>MONTH(B115)&lt;&gt;Calendar9MonthOption</formula>
    </cfRule>
  </conditionalFormatting>
  <conditionalFormatting sqref="B129:H129 B131:H131 B133:H133 B135:H135 B137:H137 B139:C139">
    <cfRule type="expression" dxfId="3" priority="4">
      <formula>MONTH(B129)&lt;&gt;Calendar10MonthOption</formula>
    </cfRule>
  </conditionalFormatting>
  <conditionalFormatting sqref="B143:H143 B145:H145 B147:H147 B149:H149 B151:H151 B153:C153">
    <cfRule type="expression" dxfId="2" priority="3">
      <formula>MONTH(B143)&lt;&gt;Calendar11MonthOption</formula>
    </cfRule>
  </conditionalFormatting>
  <conditionalFormatting sqref="B157:H157 B159:H159 B161:H161 B163:H163 B165:H165 B167:C167">
    <cfRule type="expression" dxfId="1" priority="2">
      <formula>MONTH(B157)&lt;&gt;Calendar12MonthOption</formula>
    </cfRule>
  </conditionalFormatting>
  <conditionalFormatting sqref="B182:H182 B184:H184 B186:H186 B188:H188 B190:H190">
    <cfRule type="expression" dxfId="0" priority="1">
      <formula>MONTH(B182)&lt;&gt;Calendar1MonthOption</formula>
    </cfRule>
  </conditionalFormatting>
  <dataValidations xWindow="261" yWindow="449" count="13"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 B181 D181 F181 H181" xr:uid="{00000000-0002-0000-0000-000000000000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C1:E1 C180:E180" xr:uid="{00000000-0002-0000-0000-000001000000}">
      <formula1>"1月,2月,3月,4月,5月,6月,7月,8月,9月,10月,11月,12月"</formula1>
    </dataValidation>
    <dataValidation allowBlank="1" showInputMessage="1" prompt="このワークブックは、12 か月カレンダーです。最初の年をセル B1 に入力してから、最初の月をセル C1 で選択します。以降の月のカレンダーは自動的に更新されます" sqref="A1 A180" xr:uid="{00000000-0002-0000-0000-000002000000}"/>
    <dataValidation allowBlank="1" showInputMessage="1" showErrorMessage="1" prompt="このセルに年を入力します" sqref="B1 B15 B29 B180" xr:uid="{00000000-0002-0000-0000-000003000000}"/>
    <dataValidation allowBlank="1" showInputMessage="1" prompt="曜日は自動的に決定されます。曜日を変更するには、セル B2 で新しい週の開始曜日を選択します" sqref="C2:H2 B16 C181 E181 G181" xr:uid="{00000000-0002-0000-0000-000004000000}"/>
    <dataValidation allowBlank="1" showInputMessage="1" prompt="日付" sqref="B3 B182" xr:uid="{00000000-0002-0000-0000-000005000000}"/>
    <dataValidation allowBlank="1" showInputMessage="1" prompt="ここにその日のメモを入力します" sqref="B4 H1 H15 H29 H43 H57 H71 H85 H113 H99 B183 H180" xr:uid="{00000000-0002-0000-0000-000006000000}"/>
    <dataValidation allowBlank="1" showInputMessage="1" prompt="カレンダーの月は、セル C1 で選択した年に基づいて自動的に更新されます" sqref="C15:E15" xr:uid="{00000000-0002-0000-0000-000008000000}"/>
    <dataValidation allowBlank="1" showInputMessage="1" prompt="下のセルに毎月のメモを入力します" sqref="D13:H13" xr:uid="{00000000-0002-0000-0000-00000C000000}"/>
    <dataValidation allowBlank="1" showInputMessage="1" prompt="このセルに毎月のメモを入力します" sqref="D14 F14:G14" xr:uid="{00000000-0002-0000-0000-00000D000000}"/>
    <dataValidation allowBlank="1" showInputMessage="1" showErrorMessage="1" prompt="カレンダーの年は、セル B1 で選択した年に基づいて自動的に更新されます" sqref="B155 B43 B57 B71 B85 B99 B113 B127 B141" xr:uid="{00000000-0002-0000-0000-00000E000000}"/>
    <dataValidation allowBlank="1" showInputMessage="1" showErrorMessage="1" prompt="カレンダーの月は、セル C1 で選択した年に基づいて自動的に更新されます" sqref="C141:E141 C29:E29 C43:E43 C57:E57 C71:E71 C85:E85 C99:E99 C113:E113 C127:E127 C155:E155" xr:uid="{00000000-0002-0000-0000-00000F000000}"/>
    <dataValidation allowBlank="1" showInputMessage="1" showErrorMessage="1" prompt="曜日は自動的に決定されます。曜日を変更するには、セル B2 で新しい週の開始曜日を選択します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scale="92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62</vt:i4>
      </vt:variant>
    </vt:vector>
  </HeadingPairs>
  <TitlesOfParts>
    <vt:vector size="63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2025-12-17T06:19:00Z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